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codeName="ThisWorkbook" autoCompressPictures="0"/>
  <xr:revisionPtr revIDLastSave="0" documentId="8_{A7C18635-A0E0-44D6-B438-A557DC69162C}" xr6:coauthVersionLast="36" xr6:coauthVersionMax="36" xr10:uidLastSave="{00000000-0000-0000-0000-000000000000}"/>
  <workbookProtection workbookAlgorithmName="SHA-512" workbookHashValue="N+OQe1XhJ1FhDT9FbD+/WXNGsOmE/uTfsIhAY+1YZv5QPPMZHA0MHYPqPCtZJ/TXhVH+Tu1vBAgvTz2cMhRebg==" workbookSaltValue="RTjN7u3gYlNufPCqK8DNkA==" workbookSpinCount="100000" lockStructure="1"/>
  <bookViews>
    <workbookView xWindow="0" yWindow="0" windowWidth="23040" windowHeight="9250" tabRatio="782" firstSheet="1" activeTab="1" xr2:uid="{00000000-000D-0000-FFFF-FFFF00000000}"/>
  </bookViews>
  <sheets>
    <sheet name="GovLoader" sheetId="17" state="hidden" r:id="rId1"/>
    <sheet name="KEY PROJECT INFORMATION" sheetId="4" r:id="rId2"/>
    <sheet name="MEDIA STRATEGY BRIEF " sheetId="8" r:id="rId3"/>
    <sheet name="MEDIA CHANNEL IMPLEMENTATION" sheetId="13" r:id="rId4"/>
    <sheet name="DIGITAL ONLY" sheetId="14" r:id="rId5"/>
    <sheet name="PARTNERSHIPS" sheetId="15" r:id="rId6"/>
    <sheet name="DATA REVIEW" sheetId="9" r:id="rId7"/>
    <sheet name="lists - do not amend" sheetId="10" r:id="rId8"/>
  </sheets>
  <definedNames>
    <definedName name="_xlnm._FilterDatabase" localSheetId="7" hidden="1">'lists - do not amend'!$C$2:$J$893</definedName>
    <definedName name="Academy_for_Social_Justice_Commissioning">#REF!</definedName>
    <definedName name="Accelerated_Access_Review">#REF!</definedName>
    <definedName name="Administration_of_Radioactive_Substances_Advisory_Committee">#REF!</definedName>
    <definedName name="Advisory__Conciliation_and_Arbitration_Service">#REF!</definedName>
    <definedName name="Advisory_Committee_on_Animal_Feedingstuffs">#REF!</definedName>
    <definedName name="Advisory_Committee_on_Business_Appointments">#REF!</definedName>
    <definedName name="Advisory_Committee_on_Clinical_Excellence_Awards">#REF!</definedName>
    <definedName name="Advisory_Committee_on_Conscientious_Objectors">#REF!</definedName>
    <definedName name="Advisory_Committee_on_Novel_Foods_and_Processes">#REF!</definedName>
    <definedName name="Advisory_Committee_on_Releases_to_the_Environment">#REF!</definedName>
    <definedName name="Advisory_Committee_on_the_Microbiological_Safety_of_Food">#REF!</definedName>
    <definedName name="Advisory_Committees_on_Justices_of_the_Peace">#REF!</definedName>
    <definedName name="Advisory_Council_on_the_Misuse_of_Drugs">#REF!</definedName>
    <definedName name="Advisory_Group_on_Military_Medicine">#REF!</definedName>
    <definedName name="Agriculture_and_Horticulture_Development_Board">#REF!</definedName>
    <definedName name="Air_Accidents_Investigation_Branch">#REF!</definedName>
    <definedName name="Animal_and_Plant_Health_Agency">#REF!</definedName>
    <definedName name="Animals_in_Science_Committee">#REF!</definedName>
    <definedName name="Architects_Registration_Board_separate_website">#REF!</definedName>
    <definedName name="Armed_Forces__Pay_Review_Body">#REF!</definedName>
    <definedName name="Arts_and_Humanities_Research_Council">#REF!</definedName>
    <definedName name="Arts_Council_England">#REF!</definedName>
    <definedName name="Arts_Council_of_Wales">#REF!</definedName>
    <definedName name="Attorney_General_s_Office">#REF!</definedName>
    <definedName name="Bank_of_England">#REF!</definedName>
    <definedName name="BBC_separate_website">#REF!</definedName>
    <definedName name="BBC_World_Service_separate_website">#REF!</definedName>
    <definedName name="Big_Lottery_Fund">#REF!</definedName>
    <definedName name="Biometrics_and_Forensics_Ethics_Group">#REF!</definedName>
    <definedName name="Biometrics_Commissioner">#REF!</definedName>
    <definedName name="Biotechnology_and_Biological_Sciences_Research_Council">#REF!</definedName>
    <definedName name="Board_of_Trustees_of_the_Royal_Botanic_Gardens_Kew">#REF!</definedName>
    <definedName name="Bona_Vacantia">#REF!</definedName>
    <definedName name="Border_Force">#REF!</definedName>
    <definedName name="Boundary_Commission_for_England">#REF!</definedName>
    <definedName name="Boundary_Commission_for_Northern_Ireland">#REF!</definedName>
    <definedName name="Boundary_Commission_for_Scotland">#REF!</definedName>
    <definedName name="Boundary_Commission_for_Wales">#REF!</definedName>
    <definedName name="BPDTS_Ltd">#REF!</definedName>
    <definedName name="British_Business_Bank">#REF!</definedName>
    <definedName name="British_Cattle_Movement_Service">#REF!</definedName>
    <definedName name="British_Council">#REF!</definedName>
    <definedName name="British_Film_Institute">#REF!</definedName>
    <definedName name="British_Hallmarking_Council">#REF!</definedName>
    <definedName name="British_Library">#REF!</definedName>
    <definedName name="British_Museum">#REF!</definedName>
    <definedName name="British_Pharmacopoeia_Commission">#REF!</definedName>
    <definedName name="British_Transport_Police_Authority">#REF!</definedName>
    <definedName name="Broads_Authority">#REF!</definedName>
    <definedName name="Building_Regulations_Advisory_Committee">#REF!</definedName>
    <definedName name="Cabinet_Office">#REF!</definedName>
    <definedName name="Cabinet_Office_Board">#REF!</definedName>
    <definedName name="Cafcass">#REF!</definedName>
    <definedName name="Care_Quality_Commission">#REF!</definedName>
    <definedName name="Careers_Wales">#REF!</definedName>
    <definedName name="Central_Advisory_Committee_on_Compensation">#REF!</definedName>
    <definedName name="Central_Arbitration_Committee">#REF!</definedName>
    <definedName name="Centre_for_Connected_and_Autonomous_Vehicles">#REF!</definedName>
    <definedName name="Centre_for_Environment__Fisheries_and_Aquaculture_Science">#REF!</definedName>
    <definedName name="Centre_for_the_Protection_of_National_Infrastructure">#REF!</definedName>
    <definedName name="Certification_Officer">#REF!</definedName>
    <definedName name="Channel_4_separate_website">#REF!</definedName>
    <definedName name="Chevening_Scholarship_Programme">#REF!</definedName>
    <definedName name="Chief_Fire_and_Rescue_Adviser">#REF!</definedName>
    <definedName name="Civil_Aviation_Authority_separate_website">#REF!</definedName>
    <definedName name="Civil_Justice_Council">#REF!</definedName>
    <definedName name="Civil_Nuclear_Constabulary">#REF!</definedName>
    <definedName name="Civil_Nuclear_Police_Authority">#REF!</definedName>
    <definedName name="Civil_Procedure_Rule_Committee">#REF!</definedName>
    <definedName name="Civil_Service_Board">#REF!</definedName>
    <definedName name="Civil_Service_Commission">#REF!</definedName>
    <definedName name="Civil_Service_Fast_Stream">#REF!</definedName>
    <definedName name="Civil_Service_Fast_Track_Apprenticeship">#REF!</definedName>
    <definedName name="Civil_Service_Reform">#REF!</definedName>
    <definedName name="Civil_Service_Resourcing">#REF!</definedName>
    <definedName name="Coal_Authority">#REF!</definedName>
    <definedName name="College_of_Policing">#REF!</definedName>
    <definedName name="Commission_for_Countering_Extremism">#REF!</definedName>
    <definedName name="Commission_on_Human_Medicines">#REF!</definedName>
    <definedName name="Commissioner_for_Public_Appointments">#REF!</definedName>
    <definedName name="Committee_on_Climate_Change">#REF!</definedName>
    <definedName name="Committee_on_Fuel_Poverty">#REF!</definedName>
    <definedName name="Committee_on_Mutagenicity_of_Chemicals_in_Food__Consumer_Products_and_the_Environment">#REF!</definedName>
    <definedName name="Committee_on_Radioactive_Waste_Management">#REF!</definedName>
    <definedName name="Committee_on_Standards_in_Public_Life">#REF!</definedName>
    <definedName name="Committee_on_Toxicity_of_Chemicals_in_Food__Consumer_Products_and_the_Environment">#REF!</definedName>
    <definedName name="Commonwealth_Scholarship_Commission_in_the_UK">#REF!</definedName>
    <definedName name="Companies_House">#REF!</definedName>
    <definedName name="Company_Names_Tribunal">#REF!</definedName>
    <definedName name="Competition_and_Markets_Authority">#REF!</definedName>
    <definedName name="Competition_Appeal_Tribunal">#REF!</definedName>
    <definedName name="Competition_Service">#REF!</definedName>
    <definedName name="Construction_Industry_Training_Board">#REF!</definedName>
    <definedName name="Consumer_Council_for_Water">#REF!</definedName>
    <definedName name="Copyright_Tribunal">#REF!</definedName>
    <definedName name="Council_for_Science_and_Technology">#REF!</definedName>
    <definedName name="Covent_Garden_Market_Authority">#REF!</definedName>
    <definedName name="Criminal_Cases_Review_Commission">#REF!</definedName>
    <definedName name="Criminal_Injuries_Compensation_Authority">#REF!</definedName>
    <definedName name="Criminal_Procedure_Rule_Committee">#REF!</definedName>
    <definedName name="Crown_Commercial_Service">#REF!</definedName>
    <definedName name="Crown_Prosecution_Service">#REF!</definedName>
    <definedName name="Dartmoor_National_Park_Authority">#REF!</definedName>
    <definedName name="Defence_Academy_of_the_United_Kingdom">#REF!</definedName>
    <definedName name="Defence_and_Security_Accelerator">#REF!</definedName>
    <definedName name="Defence_and_Security_Media_Advisory_Committee">#REF!</definedName>
    <definedName name="Defence_Electronics_and_Components_Agency">#REF!</definedName>
    <definedName name="Defence_Equipment_and_Support">#REF!</definedName>
    <definedName name="Defence_Infrastructure_Organisation">#REF!</definedName>
    <definedName name="Defence_Nuclear_Organisation">#REF!</definedName>
    <definedName name="Defence_Nuclear_Safety_Committee">#REF!</definedName>
    <definedName name="Defence_Safety_Authority">#REF!</definedName>
    <definedName name="Defence_Science_and_Technology_Laboratory">#REF!</definedName>
    <definedName name="Defence_Sixth_Form_College">#REF!</definedName>
    <definedName name="Department_for_Business__Energy___Industrial_Strategy">#REF!</definedName>
    <definedName name="Department_for_Communities__Northern_Ireland">#REF!</definedName>
    <definedName name="Department_for_Digital__Culture__Media___Sport">#REF!</definedName>
    <definedName name="Department_for_Education">#REF!</definedName>
    <definedName name="Department_for_Environment_Food___Rural_Affairs">#REF!</definedName>
    <definedName name="Department_for_Exiting_the_European_Union">#REF!</definedName>
    <definedName name="Department_for_Infrastructure__Northern_Ireland">#REF!</definedName>
    <definedName name="Department_for_International_Development">#REF!</definedName>
    <definedName name="Department_for_International_Trade">#REF!</definedName>
    <definedName name="Department_for_International_Trade_Defence___Security_Organisation">#REF!</definedName>
    <definedName name="Department_for_the_Economy__Northern_Ireland">#REF!</definedName>
    <definedName name="Department_for_Transport">#REF!</definedName>
    <definedName name="Department_for_Transport_Operator_of_Last_Resort_Holdings_Limited">#REF!</definedName>
    <definedName name="Department_for_Work___Pensions">#REF!</definedName>
    <definedName name="Department_of_Agriculture__Environment_and_Rural_Affairs__Northern_Ireland">#REF!</definedName>
    <definedName name="Department_of_Education__Northern_Ireland">#REF!</definedName>
    <definedName name="Department_of_Finance__Northern_Ireland">#REF!</definedName>
    <definedName name="Department_of_Health___Social_Care">#REF!</definedName>
    <definedName name="Department_of_Health__Northern_Ireland">#REF!</definedName>
    <definedName name="Department_of_Justice__Northern_Ireland">#REF!</definedName>
    <definedName name="Department_Organisation">#REF!</definedName>
    <definedName name="Digital__Data_and_Technology_Profession">#REF!</definedName>
    <definedName name="Directly_Operated_Railways_Limited">#REF!</definedName>
    <definedName name="Disabled_People’s_Employment_Corporation__GB__Ltd">#REF!</definedName>
    <definedName name="Disabled_Persons_Transport_Advisory_Committee">#REF!</definedName>
    <definedName name="Disclosure_and_Barring_Service">#REF!</definedName>
    <definedName name="District_Valuer_Services__DVS">#REF!</definedName>
    <definedName name="Dounreay">#REF!</definedName>
    <definedName name="Drinking_Water_Inspectorate">#REF!</definedName>
    <definedName name="Driver_and_Vehicle_Licensing_Agency">#REF!</definedName>
    <definedName name="Driver_and_Vehicle_Standards_Agency">#REF!</definedName>
    <definedName name="East_West_Railway_Company_Limited">#REF!</definedName>
    <definedName name="Ebbsfleet_Development_Corporation">#REF!</definedName>
    <definedName name="Economic_and_Social_Research_Council">#REF!</definedName>
    <definedName name="Education_and_Skills_Funding_Agency">#REF!</definedName>
    <definedName name="Engineering_and_Physical_Sciences_Research_Council">#REF!</definedName>
    <definedName name="Engineering_Construction_Industry_Training_Board">#REF!</definedName>
    <definedName name="English_Institute_of_Sport">#REF!</definedName>
    <definedName name="Environment_Agency">#REF!</definedName>
    <definedName name="Equality_and_Human_Rights_Commission">#REF!</definedName>
    <definedName name="Estyn">#REF!</definedName>
    <definedName name="Exmoor_National_Park_Authority">#REF!</definedName>
    <definedName name="Export_Control_Joint_Unit">#REF!</definedName>
    <definedName name="Export_Guarantees_Advisory_Council">#REF!</definedName>
    <definedName name="Family_Justice_Council">#REF!</definedName>
    <definedName name="Family_Procedure_Rule_Committee">#REF!</definedName>
    <definedName name="FCO_Services">#REF!</definedName>
    <definedName name="Financial_Conduct_Authority">#REF!</definedName>
    <definedName name="Financial_Services_Organisation">#REF!</definedName>
    <definedName name="Financial_Services_Trade_and_Investment_Board">#REF!</definedName>
    <definedName name="Fire_Service_College">#REF!</definedName>
    <definedName name="Fleet_Air_Arm_Museum">#REF!</definedName>
    <definedName name="Food_Standards_Agency">#REF!</definedName>
    <definedName name="Foreign___Commonwealth_Office">#REF!</definedName>
    <definedName name="Forensic_Science_Regulator">#REF!</definedName>
    <definedName name="Forest_Enterprise__England">#REF!</definedName>
    <definedName name="Forest_Research">#REF!</definedName>
    <definedName name="Forestry_Commission">#REF!</definedName>
    <definedName name="Gambling_Commission">#REF!</definedName>
    <definedName name="Gangmasters_and_Labour_Abuse_Authority">#REF!</definedName>
    <definedName name="Geffrye_Museum">#REF!</definedName>
    <definedName name="General_Advisory_Committee_on_Science">#REF!</definedName>
    <definedName name="GL_BT">'KEY PROJECT INFORMATION'!$C$13</definedName>
    <definedName name="GL_Budget">'KEY PROJECT INFORMATION'!$C$26</definedName>
    <definedName name="GL_CampaignName">'KEY PROJECT INFORMATION'!$C$12</definedName>
    <definedName name="GL_Client">'KEY PROJECT INFORMATION'!$C$7</definedName>
    <definedName name="GL_EndD">'KEY PROJECT INFORMATION'!$C$29</definedName>
    <definedName name="GL_Prod">'KEY PROJECT INFORMATION'!$C$9</definedName>
    <definedName name="GL_StartD">'KEY PROJECT INFORMATION'!$C$28</definedName>
    <definedName name="Government_Actuary_s_Department">#REF!</definedName>
    <definedName name="Government_Chemist">#REF!</definedName>
    <definedName name="Government_Commercial_Function">#REF!</definedName>
    <definedName name="Government_Communication_Service">#REF!</definedName>
    <definedName name="Government_Communications_Headquarters">#REF!</definedName>
    <definedName name="Government_Corporate_Finance_Profession">#REF!</definedName>
    <definedName name="Government_Digital_Service">#REF!</definedName>
    <definedName name="Government_Economic_Service">#REF!</definedName>
    <definedName name="Government_Equalities_Office">#REF!</definedName>
    <definedName name="Government_Estates_Management">#REF!</definedName>
    <definedName name="Government_Finance_Profession">#REF!</definedName>
    <definedName name="Government_Internal_Audit_Agency">#REF!</definedName>
    <definedName name="Government_IT_Profession">#REF!</definedName>
    <definedName name="Government_Knowledge___Information_Management_Profession">#REF!</definedName>
    <definedName name="Government_Legal_Department">#REF!</definedName>
    <definedName name="Government_Legal_Profession">#REF!</definedName>
    <definedName name="Government_Occupational_Psychology_Profession">#REF!</definedName>
    <definedName name="Government_Office_for_Science">#REF!</definedName>
    <definedName name="Government_Operational_Research_Service">#REF!</definedName>
    <definedName name="Government_Planning_Inspectors">#REF!</definedName>
    <definedName name="Government_Planning_Profession">#REF!</definedName>
    <definedName name="Government_Property_Agency">#REF!</definedName>
    <definedName name="Government_Property_Profession">#REF!</definedName>
    <definedName name="Government_Science___Engineering_Profession">#REF!</definedName>
    <definedName name="Government_Security_Profession">#REF!</definedName>
    <definedName name="Government_Social_Research_Profession">#REF!</definedName>
    <definedName name="Government_Statistical_Service">#REF!</definedName>
    <definedName name="Government_Tax_Profession">#REF!</definedName>
    <definedName name="Government_Veterinary_Services">#REF!</definedName>
    <definedName name="Great_Britain_China_Centre">#REF!</definedName>
    <definedName name="Groceries_Code_Adjudicator">#REF!</definedName>
    <definedName name="GT_CampType">'KEY PROJECT INFORMATION'!$C$44</definedName>
    <definedName name="GT_Est">'KEY PROJECT INFORMATION'!$C$32</definedName>
    <definedName name="GT_OBJ">'KEY PROJECT INFORMATION'!$C$15</definedName>
    <definedName name="GT_PA">'MEDIA STRATEGY BRIEF '!$C$17</definedName>
    <definedName name="GT_RT">'KEY PROJECT INFORMATION'!$C$70</definedName>
    <definedName name="GT_SA">'MEDIA STRATEGY BRIEF '!$C$21</definedName>
    <definedName name="GT_Umb">'KEY PROJECT INFORMATION'!$C$34</definedName>
    <definedName name="Health_and_Safety_Executive">#REF!</definedName>
    <definedName name="Health_Education_England">#REF!</definedName>
    <definedName name="Health_Research_Authority">#REF!</definedName>
    <definedName name="Healthcare_UK">#REF!</definedName>
    <definedName name="Her_Majesty_s_Government_Communications_Centre">#REF!</definedName>
    <definedName name="Her_Majesty’s_Prison_and_Probation_Service">#REF!</definedName>
    <definedName name="Heritage_Lottery_Fund__administered_by_the_NHMF">#REF!</definedName>
    <definedName name="High_Speed_Two__HS2__Limited">#REF!</definedName>
    <definedName name="Higher_Education_Funding_Council_for_England">#REF!</definedName>
    <definedName name="Higher_Education_Statistics_Agency">#REF!</definedName>
    <definedName name="Highways_England">#REF!</definedName>
    <definedName name="Historic_England">#REF!</definedName>
    <definedName name="Historic_Royal_Palaces_separate_website">#REF!</definedName>
    <definedName name="HM_Courts___Tribunals_Service">#REF!</definedName>
    <definedName name="HM_Crown_Prosecution_Service_Inspectorate">#REF!</definedName>
    <definedName name="HM_Inspectorate_of_Constabulary_and_Fire___Rescue_Services">#REF!</definedName>
    <definedName name="HM_Inspectorate_of_Prisons">#REF!</definedName>
    <definedName name="HM_Inspectorate_of_Probation">#REF!</definedName>
    <definedName name="HM_Land_Registry">#REF!</definedName>
    <definedName name="HM_Nautical_Almanac_Office">#REF!</definedName>
    <definedName name="HM_Passport_Office">#REF!</definedName>
    <definedName name="HM_Prison_Service">#REF!</definedName>
    <definedName name="HM_Revenue___Customs">#REF!</definedName>
    <definedName name="HM_Treasury">#REF!</definedName>
    <definedName name="Home_Office">#REF!</definedName>
    <definedName name="Homes_England">#REF!</definedName>
    <definedName name="Horniman_Public_Museum_and_Public_Park_Trust">#REF!</definedName>
    <definedName name="Horserace_Betting_Levy_Board">#REF!</definedName>
    <definedName name="House_of_Lords_Appointments_Commission">#REF!</definedName>
    <definedName name="Housing_Ombudsman">#REF!</definedName>
    <definedName name="Human_Fertilisation_and_Embryology_Authority">#REF!</definedName>
    <definedName name="Human_Resources_Profession">#REF!</definedName>
    <definedName name="Human_Tissue_Authority">#REF!</definedName>
    <definedName name="Immigration_Enforcement">#REF!</definedName>
    <definedName name="Imperial_War_Museum">#REF!</definedName>
    <definedName name="Independent_Advisory_Panel_on_Deaths_in_Custody">#REF!</definedName>
    <definedName name="Independent_Agricultural_Appeals_Panel">#REF!</definedName>
    <definedName name="Independent_Anti_slavery_Commissioner">#REF!</definedName>
    <definedName name="Independent_Case_Examiner">#REF!</definedName>
    <definedName name="Independent_Chief_Inspector_of_Borders_and_Immigration">#REF!</definedName>
    <definedName name="Independent_Commission_for_Aid_Impact">#REF!</definedName>
    <definedName name="Independent_Commission_on_Freedom_of_Information">#REF!</definedName>
    <definedName name="Independent_Complaints_Reviewer">#REF!</definedName>
    <definedName name="Independent_Dormant_Assets_Commission">#REF!</definedName>
    <definedName name="Independent_Family_Returns_Panel">#REF!</definedName>
    <definedName name="Independent_Medical_Expert_Group">#REF!</definedName>
    <definedName name="Independent_Monitoring_Boards">#REF!</definedName>
    <definedName name="Independent_Office_for_Police_Conduct">#REF!</definedName>
    <definedName name="Independent_Parliamentary_Standards_Authority">#REF!</definedName>
    <definedName name="Independent_Reconfiguration_Panel">#REF!</definedName>
    <definedName name="Independent_Review_Mechanism">#REF!</definedName>
    <definedName name="Independent_Reviewer_of_Terrorism_Legislation">#REF!</definedName>
    <definedName name="Industrial_Development_Advisory_Board">#REF!</definedName>
    <definedName name="Industrial_Injuries_Advisory_Council">#REF!</definedName>
    <definedName name="Information_Commissioner_s_Office">#REF!</definedName>
    <definedName name="Infrastructure_and_Projects_Authority">#REF!</definedName>
    <definedName name="Innovate_UK">#REF!</definedName>
    <definedName name="Insolvency_Rules_Committee">#REF!</definedName>
    <definedName name="Institute_for_Apprenticeships">#REF!</definedName>
    <definedName name="Intellectual_Property_Office">#REF!</definedName>
    <definedName name="Intelligence_Analysis">#REF!</definedName>
    <definedName name="Intelligence_Services_Commissioner">#REF!</definedName>
    <definedName name="Internal_Audit_Profession">#REF!</definedName>
    <definedName name="Investigatory_Powers_Commissioner_s_Office">#REF!</definedName>
    <definedName name="Investigatory_Powers_Tribunal">#REF!</definedName>
    <definedName name="Iraq_Inquiry">#REF!</definedName>
    <definedName name="jHub_Defence_Innovation">#REF!</definedName>
    <definedName name="Joint_Forces_Command">#REF!</definedName>
    <definedName name="Joint_Nature_Conservation_Committee">#REF!</definedName>
    <definedName name="Judicial_Appointments_and_Conduct_Ombudsman">#REF!</definedName>
    <definedName name="Judicial_Appointments_Commission">#REF!</definedName>
    <definedName name="Judicial_Office">#REF!</definedName>
    <definedName name="Lake_District_National_Park_Authority">#REF!</definedName>
    <definedName name="Lammy_Review">#REF!</definedName>
    <definedName name="Land_Registration_Rule_Committee">#REF!</definedName>
    <definedName name="Law_Commission">#REF!</definedName>
    <definedName name="Leasehold_Advisory_Service">#REF!</definedName>
    <definedName name="Legal_Aid_Agency">#REF!</definedName>
    <definedName name="Legal_Services_Board">#REF!</definedName>
    <definedName name="Local_Government_and_Social_Care_Ombudsman">#REF!</definedName>
    <definedName name="LocatED">#REF!</definedName>
    <definedName name="London_and_Continental_Railways_Limited_separate_website">#REF!</definedName>
    <definedName name="Low_Level_Waste_Repository_Ltd">#REF!</definedName>
    <definedName name="Low_Pay_Commission">#REF!</definedName>
    <definedName name="Macur_Review">#REF!</definedName>
    <definedName name="Magnox_Ltd">#REF!</definedName>
    <definedName name="Marine_Accident_Investigation_Branch">#REF!</definedName>
    <definedName name="Marine_Management_Organisation">#REF!</definedName>
    <definedName name="Maritime_and_Coastguard_Agency">#REF!</definedName>
    <definedName name="Marshall_Aid_Commemoration_Commission">#REF!</definedName>
    <definedName name="Medical_Profession">#REF!</definedName>
    <definedName name="Medical_Research_Council">#REF!</definedName>
    <definedName name="Medicines_and_Healthcare_products_Regulatory_Agency">#REF!</definedName>
    <definedName name="Met_Office">#REF!</definedName>
    <definedName name="Migration_Advisory_Committee">#REF!</definedName>
    <definedName name="Military_Aviation_Authority">#REF!</definedName>
    <definedName name="Ministry_of_Defence">#REF!</definedName>
    <definedName name="Ministry_of_Housing__Communities___Local_Government">#REF!</definedName>
    <definedName name="Ministry_of_Justice">#REF!</definedName>
    <definedName name="Morecambe_Bay_Investigation">#REF!</definedName>
    <definedName name="National_Army_Museum">#REF!</definedName>
    <definedName name="National_Counter_Terrorism_Security_Office">#REF!</definedName>
    <definedName name="National_Crime_Agency">#REF!</definedName>
    <definedName name="National_Crime_Agency_Remuneration_Review_Body">#REF!</definedName>
    <definedName name="National_Cyber_Security_Centre_separate_website">#REF!</definedName>
    <definedName name="National_Data_Guardian">#REF!</definedName>
    <definedName name="National_Employment_Savings_Trust__NEST__Corporation_separate_website">#REF!</definedName>
    <definedName name="National_Forest_Company">#REF!</definedName>
    <definedName name="National_Gallery">#REF!</definedName>
    <definedName name="National_Heritage_Memorial_Fund">#REF!</definedName>
    <definedName name="National_Information_Board">#REF!</definedName>
    <definedName name="National_Infrastructure_Commission">#REF!</definedName>
    <definedName name="National_Institute_for_Health_and_Care_Excellence">#REF!</definedName>
    <definedName name="National_Museum_of_the_Royal_Navy">#REF!</definedName>
    <definedName name="National_Museums_Liverpool">#REF!</definedName>
    <definedName name="National_Portrait_Gallery">#REF!</definedName>
    <definedName name="National_Probation_Service">#REF!</definedName>
    <definedName name="National_security_and_intelligence">#REF!</definedName>
    <definedName name="Natural_England">#REF!</definedName>
    <definedName name="Natural_Environment_Research_Council">#REF!</definedName>
    <definedName name="Natural_History_Museum">#REF!</definedName>
    <definedName name="Natural_Resources_Wales">#REF!</definedName>
    <definedName name="Network_Rail">#REF!</definedName>
    <definedName name="New_Forest_National_Park_Authority">#REF!</definedName>
    <definedName name="NHS_Blood_and_Transplant">#REF!</definedName>
    <definedName name="NHS_Business_Services_Authority">#REF!</definedName>
    <definedName name="NHS_Counter_Fraud_Authority">#REF!</definedName>
    <definedName name="NHS_Digital">#REF!</definedName>
    <definedName name="NHS_England">#REF!</definedName>
    <definedName name="NHS_Improvement">#REF!</definedName>
    <definedName name="NHS_Litigation_Authority">#REF!</definedName>
    <definedName name="NHS_Pay_Review_Body">#REF!</definedName>
    <definedName name="NHS_Wales_Informatics_Service">#REF!</definedName>
    <definedName name="North_York_Moors_National_Park_Authority">#REF!</definedName>
    <definedName name="Northern_Ireland_Council_for_the_Curriculum__Examinations_and_Assessment">#REF!</definedName>
    <definedName name="Northern_Ireland_Executive">#REF!</definedName>
    <definedName name="Northern_Ireland_Housing_Executive">#REF!</definedName>
    <definedName name="Northern_Ireland_Human_Rights_Commission">#REF!</definedName>
    <definedName name="Northern_Ireland_Office">#REF!</definedName>
    <definedName name="Northern_Ireland_Policing_Board">#REF!</definedName>
    <definedName name="Northern_Ireland_Statistics_and_Research_Agency">#REF!</definedName>
    <definedName name="Northern_Lighthouse_Board">#REF!</definedName>
    <definedName name="Northumberland_National_Park_Authority">#REF!</definedName>
    <definedName name="NS_I">#REF!</definedName>
    <definedName name="Nuclear_Decommissioning_Authority">#REF!</definedName>
    <definedName name="Nuclear_Liabilities_Financing_Assurance_Board">#REF!</definedName>
    <definedName name="Nuclear_Research_Advisory_Council">#REF!</definedName>
    <definedName name="Ofcom">#REF!</definedName>
    <definedName name="Office_for_Budget_Responsibility">#REF!</definedName>
    <definedName name="Office_for_Civil_Society">#REF!</definedName>
    <definedName name="Office_for_Disability_Issues">#REF!</definedName>
    <definedName name="Office_for_Fair_Access">#REF!</definedName>
    <definedName name="Office_for_Life_Sciences">#REF!</definedName>
    <definedName name="Office_for_Low_Emission_Vehicles">#REF!</definedName>
    <definedName name="Office_for_National_Statistics">#REF!</definedName>
    <definedName name="Office_for_Nuclear_Regulation_separate_website">#REF!</definedName>
    <definedName name="Office_for_Product_Safety_and_Standards">#REF!</definedName>
    <definedName name="Office_for_Students">#REF!</definedName>
    <definedName name="Office_of_Financial_Sanctions_Implementation">#REF!</definedName>
    <definedName name="Office_of_Manpower_Economics">#REF!</definedName>
    <definedName name="Office_of_Rail_and_Road">#REF!</definedName>
    <definedName name="Office_of_Surveillance_Commissioners">#REF!</definedName>
    <definedName name="Office_of_Tax_Simplification">#REF!</definedName>
    <definedName name="Office_of_the_Advocate_General_for_Scotland">#REF!</definedName>
    <definedName name="Office_of_the_Children_s_Commissioner">#REF!</definedName>
    <definedName name="Office_of_the_Immigration_Services_Commissioner">#REF!</definedName>
    <definedName name="Office_of_the_Leader_of_the_House_of_Commons">#REF!</definedName>
    <definedName name="Office_of_the_Leader_of_the_House_of_Lords">#REF!</definedName>
    <definedName name="Office_of_the_Parliamentary_Counsel">#REF!</definedName>
    <definedName name="Office_of_the_Public_Guardian">#REF!</definedName>
    <definedName name="Office_of_the_Registrar_of_Consultant_Lobbyists">#REF!</definedName>
    <definedName name="Office_of_the_Regulator_of_Community_Interest_Companies">#REF!</definedName>
    <definedName name="Office_of_the_Schools_Adjudicator">#REF!</definedName>
    <definedName name="Office_of_the_Secretary_of_State_for_Scotland">#REF!</definedName>
    <definedName name="Office_of_the_Secretary_of_State_for_Wales_Swyddfa_Ysgrifennydd_Gwladol_Cymru">#REF!</definedName>
    <definedName name="Official_Solicitor_and_Public_Trustee">#REF!</definedName>
    <definedName name="Ofgem">#REF!</definedName>
    <definedName name="Ofqual">#REF!</definedName>
    <definedName name="Ofsted">#REF!</definedName>
    <definedName name="Oil_and_Gas_Authority">#REF!</definedName>
    <definedName name="Open_Public_Services">#REF!</definedName>
    <definedName name="Operational_Delivery_Profession">#REF!</definedName>
    <definedName name="Ordnance_Survey_separate_website">#REF!</definedName>
    <definedName name="Parades_Commission_for_Northern_Ireland">#REF!</definedName>
    <definedName name="Parole_Board">#REF!</definedName>
    <definedName name="Payment_Systems_Regulator">#REF!</definedName>
    <definedName name="Peak_District_National_Park_Authority">#REF!</definedName>
    <definedName name="Pension_Protection_Fund">#REF!</definedName>
    <definedName name="Planning_Inspectorate">#REF!</definedName>
    <definedName name="Plant_Varieties_and_Seeds_Tribunal">#REF!</definedName>
    <definedName name="Police_Advisory_Board_for_England_and_Wales">#REF!</definedName>
    <definedName name="Police_Discipline_Appeals_Tribunal">#REF!</definedName>
    <definedName name="Police_Remuneration_Review_Body">#REF!</definedName>
    <definedName name="Policy_Profession">#REF!</definedName>
    <definedName name="Porton_Biopharma_Limited">#REF!</definedName>
    <definedName name="Preventing_Sexual_Violence_Initiative">#REF!</definedName>
    <definedName name="_xlnm.Print_Area" localSheetId="4">'DIGITAL ONLY'!$B$1:$F$43</definedName>
    <definedName name="_xlnm.Print_Area" localSheetId="1">'KEY PROJECT INFORMATION'!$B$1:$D$70</definedName>
    <definedName name="_xlnm.Print_Area" localSheetId="3">'MEDIA CHANNEL IMPLEMENTATION'!$B$1:$F$110</definedName>
    <definedName name="_xlnm.Print_Area" localSheetId="2">'MEDIA STRATEGY BRIEF '!$B$1:$F$65</definedName>
    <definedName name="Prison_Service_Pay_Review_Body">#REF!</definedName>
    <definedName name="Prisons_and_Probation_Ombudsman">#REF!</definedName>
    <definedName name="Privy_Council_Office">#REF!</definedName>
    <definedName name="Probation_Board_for_Northern_Ireland">#REF!</definedName>
    <definedName name="Procurement_profession">#REF!</definedName>
    <definedName name="Professional_Standards_Authority_for_Health_and_Social_Care">#REF!</definedName>
    <definedName name="Project_Delivery_Profession">#REF!</definedName>
    <definedName name="Public_Health_England">#REF!</definedName>
    <definedName name="Public_Health_Wales">#REF!</definedName>
    <definedName name="Public_Prosecution_Service_for_Northern_Ireland">#REF!</definedName>
    <definedName name="Pubs_Code_Adjudicator">#REF!</definedName>
    <definedName name="Queen_Elizabeth_II_Conference_Centre">#REF!</definedName>
    <definedName name="Queen_s_Harbour_Master">#REF!</definedName>
    <definedName name="Race_Disparity_Unit">#REF!</definedName>
    <definedName name="Radioactive_Waste_Management">#REF!</definedName>
    <definedName name="Rail_Accident_Investigation_Branch">#REF!</definedName>
    <definedName name="Rail_Safety_and_Standards_Board">#REF!</definedName>
    <definedName name="Regulator_of_Social_Housing">#REF!</definedName>
    <definedName name="Regulatory_Policy_Committee">#REF!</definedName>
    <definedName name="Remploy_Pension_Scheme_Trustees_Ltd">#REF!</definedName>
    <definedName name="Reserve_Forces__and_Cadets__Associations">#REF!</definedName>
    <definedName name="Review_Body_on_Doctors__and_Dentists__Remuneration">#REF!</definedName>
    <definedName name="Royal_Air_Force_Museum">#REF!</definedName>
    <definedName name="Royal_Armouries_Museum">#REF!</definedName>
    <definedName name="Royal_Marines_Museum">#REF!</definedName>
    <definedName name="Royal_Mint">#REF!</definedName>
    <definedName name="Royal_Mint_Advisory_Committee">#REF!</definedName>
    <definedName name="Royal_Museums_Greenwich">#REF!</definedName>
    <definedName name="Royal_Navy_Submarine_Museum">#REF!</definedName>
    <definedName name="Royal_Parks">#REF!</definedName>
    <definedName name="Rural_Development_Programme_for_England_Network">#REF!</definedName>
    <definedName name="Rural_Payments_Agency">#REF!</definedName>
    <definedName name="S4C">#REF!</definedName>
    <definedName name="School_Teachers__Review_Body">#REF!</definedName>
    <definedName name="Schools_Commissioners_Group">#REF!</definedName>
    <definedName name="Science_Advisory_Council">#REF!</definedName>
    <definedName name="Science_and_Technology_Facilities_Council">#REF!</definedName>
    <definedName name="Science_Museum_Group">#REF!</definedName>
    <definedName name="Scientific_Advisory_Committee_on_the_Medical_Implications_of_Less_Lethal_Weapons">#REF!</definedName>
    <definedName name="Sea_Fish_Industry_Authority">#REF!</definedName>
    <definedName name="Secret_Intelligence_Service">#REF!</definedName>
    <definedName name="Security_Industry_Authority">#REF!</definedName>
    <definedName name="Security_Vetting_Appeals_Panel">#REF!</definedName>
    <definedName name="Sellafield_Ltd">#REF!</definedName>
    <definedName name="Senior_Salaries_Review_Body">#REF!</definedName>
    <definedName name="Sentencing_Council_for_England_and_Wales">#REF!</definedName>
    <definedName name="Serious_Fraud_Office">#REF!</definedName>
    <definedName name="Service_Complaints_Ombudsman">#REF!</definedName>
    <definedName name="Service_Prosecuting_Authority">#REF!</definedName>
    <definedName name="Single_Source_Regulations_Office">#REF!</definedName>
    <definedName name="Sir_John_Soane_s_Museum">#REF!</definedName>
    <definedName name="Small_Business_Commissioner">#REF!</definedName>
    <definedName name="Social_Mobility_Commission">#REF!</definedName>
    <definedName name="Social_Science_Research_Committee">#REF!</definedName>
    <definedName name="Social_Security_Advisory_Committee">#REF!</definedName>
    <definedName name="South_Downs_National_Park_Authority">#REF!</definedName>
    <definedName name="Sport_England">#REF!</definedName>
    <definedName name="Sports_Council_for_Wales">#REF!</definedName>
    <definedName name="Sports_Grounds_Safety_Authority">#REF!</definedName>
    <definedName name="Stabilisation_Unit">#REF!</definedName>
    <definedName name="Standards_and_Testing_Agency">#REF!</definedName>
    <definedName name="Student_Loans_Company">#REF!</definedName>
    <definedName name="Sub_Department__incl._ALB">#REF!</definedName>
    <definedName name="Supreme_Court_of_the_United_Kingdom">#REF!</definedName>
    <definedName name="Surveillance_Camera_Commissioner">#REF!</definedName>
    <definedName name="Tate">#REF!</definedName>
    <definedName name="Teaching_Regulation_Agency">#REF!</definedName>
    <definedName name="Technical_Advisory_Board">#REF!</definedName>
    <definedName name="The_Adjudicator’s_Office">#REF!</definedName>
    <definedName name="The_Advisory_Council_on_National_Records_and_Archives">#REF!</definedName>
    <definedName name="The_Charity_Commission">#REF!</definedName>
    <definedName name="The_Crown_Estate">#REF!</definedName>
    <definedName name="The_Electoral_Commission">#REF!</definedName>
    <definedName name="The_Executive_Office__Northern_Ireland">#REF!</definedName>
    <definedName name="The_Insolvency_Service">#REF!</definedName>
    <definedName name="The_Legal_Ombudsman">#REF!</definedName>
    <definedName name="The_National_Archives">#REF!</definedName>
    <definedName name="The_Oil_and_Pipelines_Agency">#REF!</definedName>
    <definedName name="The_Parliamentary_and_Health_Service_Ombudsman">#REF!</definedName>
    <definedName name="The_Pension_Protection_Fund_Ombudsman">#REF!</definedName>
    <definedName name="The_Pensions_Advisory_Service">#REF!</definedName>
    <definedName name="The_Pensions_Ombudsman">#REF!</definedName>
    <definedName name="The_Pensions_Regulator">#REF!</definedName>
    <definedName name="The_Reviewing_Committee_on_the_Export_of_Works_of_Art_and_Objects_of_Cultural_Interest">#REF!</definedName>
    <definedName name="The_Scottish_Government">#REF!</definedName>
    <definedName name="The_Security_Service">#REF!</definedName>
    <definedName name="The_Theatres_Trust">#REF!</definedName>
    <definedName name="The_Water_Services_Regulation_Authority">#REF!</definedName>
    <definedName name="Traffic_Commissioners_for_Great_Britain">#REF!</definedName>
    <definedName name="Transport_Focus">#REF!</definedName>
    <definedName name="Treasure_Valuation_Committee">#REF!</definedName>
    <definedName name="Tribunal_Procedure_Committee">#REF!</definedName>
    <definedName name="Trinity_House">#REF!</definedName>
    <definedName name="UK_Anti_Doping">#REF!</definedName>
    <definedName name="UK_Atomic_Energy_Authority">#REF!</definedName>
    <definedName name="UK_Co_ordinating_Body">#REF!</definedName>
    <definedName name="UK_Debt_Management_Office">#REF!</definedName>
    <definedName name="UK_Export_Finance">#REF!</definedName>
    <definedName name="UK_Financial_Investments_Limited">#REF!</definedName>
    <definedName name="UK_Government_Investments">#REF!</definedName>
    <definedName name="UK_Holocaust_Memorial_Foundation">#REF!</definedName>
    <definedName name="UK_Hydrographic_Office">#REF!</definedName>
    <definedName name="UK_Research_and_Innovation">#REF!</definedName>
    <definedName name="UK_Space_Agency">#REF!</definedName>
    <definedName name="UK_Sport">#REF!</definedName>
    <definedName name="UK_Statistics_Authority">#REF!</definedName>
    <definedName name="UK_Visas_and_Immigration">#REF!</definedName>
    <definedName name="UKTI_Education">#REF!</definedName>
    <definedName name="UKTI_Life_Sciences_Organisation">#REF!</definedName>
    <definedName name="United_Kingdom_Reserve_Forces_Association">#REF!</definedName>
    <definedName name="Valuation_Office_Agency">#REF!</definedName>
    <definedName name="Valuation_Tribunal_for_England">#REF!</definedName>
    <definedName name="Valuation_Tribunal_Service">#REF!</definedName>
    <definedName name="Vehicle_Certification_Agency">#REF!</definedName>
    <definedName name="Veterans_Advisory_and_Pensions_Committees">#REF!</definedName>
    <definedName name="Veterans_UK">#REF!</definedName>
    <definedName name="Veterinary_Medicines_Directorate">#REF!</definedName>
    <definedName name="Veterinary_Products_Committee">#REF!</definedName>
    <definedName name="Victims__Commissioner">#REF!</definedName>
    <definedName name="Victoria_and_Albert_Museum">#REF!</definedName>
    <definedName name="VisitBritain">#REF!</definedName>
    <definedName name="VisitEngland">#REF!</definedName>
    <definedName name="Wales_Audit_Office">#REF!</definedName>
    <definedName name="Wallace_Collection">#REF!</definedName>
    <definedName name="Welsh_Government">#REF!</definedName>
    <definedName name="Welsh_Language_Commissioner">#REF!</definedName>
    <definedName name="Westminster_Foundation_for_Democracy">#REF!</definedName>
    <definedName name="Wilton_Park">#REF!</definedName>
    <definedName name="Works_with_5_agencies_and_public_bodies_view_all">#REF!</definedName>
    <definedName name="Yorkshire_Dales_National_Park_Authority">#REF!</definedName>
    <definedName name="Youth_Justice_Board_for_England_and_Wal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17" l="1"/>
  <c r="B28" i="17" l="1"/>
  <c r="E28" i="17" s="1"/>
  <c r="B27" i="17"/>
  <c r="E27" i="17" l="1"/>
  <c r="C27" i="17"/>
  <c r="D27" i="17"/>
  <c r="A3" i="10" l="1"/>
  <c r="A4" i="10" s="1"/>
  <c r="A5" i="10" s="1"/>
  <c r="A6" i="10" s="1"/>
  <c r="B6" i="10" s="1"/>
  <c r="A550" i="10"/>
  <c r="B550" i="10" s="1"/>
  <c r="A405" i="10"/>
  <c r="A404" i="10"/>
  <c r="B404" i="10" s="1"/>
  <c r="A402" i="10"/>
  <c r="A403" i="10" s="1"/>
  <c r="B403" i="10" s="1"/>
  <c r="A400" i="10"/>
  <c r="A399" i="10"/>
  <c r="B399" i="10" s="1"/>
  <c r="A398" i="10"/>
  <c r="B398" i="10" s="1"/>
  <c r="A397" i="10"/>
  <c r="B397" i="10" s="1"/>
  <c r="A396" i="10"/>
  <c r="B396" i="10" s="1"/>
  <c r="A395" i="10"/>
  <c r="B395" i="10" s="1"/>
  <c r="A394" i="10"/>
  <c r="B394" i="10" s="1"/>
  <c r="A393" i="10"/>
  <c r="B393" i="10" s="1"/>
  <c r="A392" i="10"/>
  <c r="B392" i="10" s="1"/>
  <c r="A390" i="10"/>
  <c r="A391" i="10" s="1"/>
  <c r="B391" i="10" s="1"/>
  <c r="A389" i="10"/>
  <c r="B389" i="10" s="1"/>
  <c r="A388" i="10"/>
  <c r="B388" i="10" s="1"/>
  <c r="A387" i="10"/>
  <c r="B387" i="10" s="1"/>
  <c r="A383" i="10"/>
  <c r="A382" i="10"/>
  <c r="B382" i="10" s="1"/>
  <c r="A348" i="10"/>
  <c r="A334" i="10"/>
  <c r="A335" i="10" s="1"/>
  <c r="A303" i="10"/>
  <c r="A272" i="10"/>
  <c r="A261" i="10"/>
  <c r="A258" i="10"/>
  <c r="A259" i="10" s="1"/>
  <c r="A257" i="10"/>
  <c r="B257" i="10" s="1"/>
  <c r="A256" i="10"/>
  <c r="B256" i="10" s="1"/>
  <c r="A245" i="10"/>
  <c r="B245" i="10" s="1"/>
  <c r="A237" i="10"/>
  <c r="A207" i="10"/>
  <c r="A192" i="10"/>
  <c r="A193" i="10" s="1"/>
  <c r="A169" i="10"/>
  <c r="A168" i="10"/>
  <c r="B168" i="10" s="1"/>
  <c r="A164" i="10"/>
  <c r="A165" i="10" s="1"/>
  <c r="A163" i="10"/>
  <c r="B163" i="10" s="1"/>
  <c r="A127" i="10"/>
  <c r="A109" i="10"/>
  <c r="A66" i="10"/>
  <c r="A67" i="10" s="1"/>
  <c r="A29" i="10"/>
  <c r="A30" i="10" s="1"/>
  <c r="A31" i="10" s="1"/>
  <c r="A32" i="10" s="1"/>
  <c r="A33" i="10" s="1"/>
  <c r="A34" i="10" s="1"/>
  <c r="A35" i="10" s="1"/>
  <c r="A36" i="10" s="1"/>
  <c r="A37" i="10" s="1"/>
  <c r="A38" i="10" s="1"/>
  <c r="A39" i="10" s="1"/>
  <c r="A28" i="10"/>
  <c r="B28" i="10"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B27" i="10" s="1"/>
  <c r="X1" i="10"/>
  <c r="B3" i="10" l="1"/>
  <c r="B9" i="10"/>
  <c r="B192" i="10"/>
  <c r="B5" i="10"/>
  <c r="B390" i="10"/>
  <c r="A40" i="10"/>
  <c r="B39" i="10"/>
  <c r="A401" i="10"/>
  <c r="B401" i="10" s="1"/>
  <c r="B400" i="10"/>
  <c r="B13" i="10"/>
  <c r="B17" i="10"/>
  <c r="B21" i="10"/>
  <c r="B25" i="10"/>
  <c r="B29" i="10"/>
  <c r="B33" i="10"/>
  <c r="B37" i="10"/>
  <c r="B164" i="10"/>
  <c r="A68" i="10"/>
  <c r="B67" i="10"/>
  <c r="A194" i="10"/>
  <c r="B193" i="10"/>
  <c r="A246" i="10"/>
  <c r="A262" i="10"/>
  <c r="B261" i="10"/>
  <c r="A349" i="10"/>
  <c r="B348" i="10"/>
  <c r="B10" i="10"/>
  <c r="B14" i="10"/>
  <c r="B18" i="10"/>
  <c r="B22" i="10"/>
  <c r="B26" i="10"/>
  <c r="B30" i="10"/>
  <c r="B34" i="10"/>
  <c r="B38" i="10"/>
  <c r="A128" i="10"/>
  <c r="B127" i="10"/>
  <c r="A170" i="10"/>
  <c r="B169" i="10"/>
  <c r="A260" i="10"/>
  <c r="B260" i="10" s="1"/>
  <c r="B259" i="10"/>
  <c r="A336" i="10"/>
  <c r="B335" i="10"/>
  <c r="A110" i="10"/>
  <c r="B109" i="10"/>
  <c r="A166" i="10"/>
  <c r="B165" i="10"/>
  <c r="A208" i="10"/>
  <c r="B207" i="10"/>
  <c r="A273" i="10"/>
  <c r="B272" i="10"/>
  <c r="B7" i="10"/>
  <c r="B11" i="10"/>
  <c r="B15" i="10"/>
  <c r="B19" i="10"/>
  <c r="B23" i="10"/>
  <c r="B31" i="10"/>
  <c r="B35" i="10"/>
  <c r="B334" i="10"/>
  <c r="A238" i="10"/>
  <c r="B237" i="10"/>
  <c r="A304" i="10"/>
  <c r="B303" i="10"/>
  <c r="A384" i="10"/>
  <c r="B383" i="10"/>
  <c r="A406" i="10"/>
  <c r="B405" i="10"/>
  <c r="B4" i="10"/>
  <c r="B8" i="10"/>
  <c r="B12" i="10"/>
  <c r="B16" i="10"/>
  <c r="B20" i="10"/>
  <c r="B24" i="10"/>
  <c r="B32" i="10"/>
  <c r="B36" i="10"/>
  <c r="B66" i="10"/>
  <c r="B258" i="10"/>
  <c r="B402" i="10"/>
  <c r="B17" i="17"/>
  <c r="C70" i="4"/>
  <c r="E17" i="17" l="1"/>
  <c r="C17" i="17"/>
  <c r="A407" i="10"/>
  <c r="B406" i="10"/>
  <c r="A305" i="10"/>
  <c r="B304" i="10"/>
  <c r="A274" i="10"/>
  <c r="B273" i="10"/>
  <c r="A167" i="10"/>
  <c r="B167" i="10" s="1"/>
  <c r="B166" i="10"/>
  <c r="A337" i="10"/>
  <c r="B336" i="10"/>
  <c r="A171" i="10"/>
  <c r="B170" i="10"/>
  <c r="A350" i="10"/>
  <c r="B349" i="10"/>
  <c r="A41" i="10"/>
  <c r="B40" i="10"/>
  <c r="A195" i="10"/>
  <c r="B194" i="10"/>
  <c r="A385" i="10"/>
  <c r="B384" i="10"/>
  <c r="A239" i="10"/>
  <c r="B238" i="10"/>
  <c r="A209" i="10"/>
  <c r="B208" i="10"/>
  <c r="A111" i="10"/>
  <c r="B110" i="10"/>
  <c r="A129" i="10"/>
  <c r="B128" i="10"/>
  <c r="A263" i="10"/>
  <c r="B262" i="10"/>
  <c r="A247" i="10"/>
  <c r="B246" i="10"/>
  <c r="A69" i="10"/>
  <c r="B68" i="10"/>
  <c r="D17" i="17"/>
  <c r="B44" i="17"/>
  <c r="B43" i="17"/>
  <c r="B42" i="17"/>
  <c r="B41" i="17"/>
  <c r="B40" i="17"/>
  <c r="B39" i="17"/>
  <c r="B38" i="17"/>
  <c r="A264" i="10" l="1"/>
  <c r="B263" i="10"/>
  <c r="B111" i="10"/>
  <c r="A112" i="10"/>
  <c r="A240" i="10"/>
  <c r="B239" i="10"/>
  <c r="A196" i="10"/>
  <c r="B195" i="10"/>
  <c r="A42" i="10"/>
  <c r="B41" i="10"/>
  <c r="A248" i="10"/>
  <c r="B247" i="10"/>
  <c r="A172" i="10"/>
  <c r="B171" i="10"/>
  <c r="A306" i="10"/>
  <c r="B305" i="10"/>
  <c r="A130" i="10"/>
  <c r="B129" i="10"/>
  <c r="A210" i="10"/>
  <c r="B209" i="10"/>
  <c r="A386" i="10"/>
  <c r="B386" i="10" s="1"/>
  <c r="B385" i="10"/>
  <c r="A70" i="10"/>
  <c r="B69" i="10"/>
  <c r="A351" i="10"/>
  <c r="B350" i="10"/>
  <c r="A338" i="10"/>
  <c r="B337" i="10"/>
  <c r="A275" i="10"/>
  <c r="B274" i="10"/>
  <c r="A408" i="10"/>
  <c r="B407" i="10"/>
  <c r="B18" i="17"/>
  <c r="E18" i="17" s="1"/>
  <c r="B89" i="17"/>
  <c r="D89" i="17" s="1"/>
  <c r="B88" i="17"/>
  <c r="D88" i="17" s="1"/>
  <c r="B87" i="17"/>
  <c r="D87" i="17" s="1"/>
  <c r="E87" i="17" s="1"/>
  <c r="B82" i="17"/>
  <c r="D82" i="17" s="1"/>
  <c r="B81" i="17"/>
  <c r="D81" i="17" s="1"/>
  <c r="B80" i="17"/>
  <c r="D80" i="17" s="1"/>
  <c r="E80" i="17" s="1"/>
  <c r="B74" i="17"/>
  <c r="D74" i="17" s="1"/>
  <c r="B73" i="17"/>
  <c r="D73" i="17" s="1"/>
  <c r="B72" i="17"/>
  <c r="D72" i="17" s="1"/>
  <c r="E72" i="17" s="1"/>
  <c r="B66" i="17"/>
  <c r="D66" i="17" s="1"/>
  <c r="B65" i="17"/>
  <c r="D65" i="17" s="1"/>
  <c r="B64" i="17"/>
  <c r="D64" i="17" s="1"/>
  <c r="E64" i="17" s="1"/>
  <c r="B59" i="17"/>
  <c r="D59" i="17" s="1"/>
  <c r="B58" i="17"/>
  <c r="D58" i="17" s="1"/>
  <c r="B57" i="17"/>
  <c r="D57" i="17" s="1"/>
  <c r="E57" i="17" s="1"/>
  <c r="B52" i="17"/>
  <c r="D52" i="17" s="1"/>
  <c r="B51" i="17"/>
  <c r="D51" i="17" s="1"/>
  <c r="B50" i="17"/>
  <c r="D50" i="17" s="1"/>
  <c r="E50" i="17" s="1"/>
  <c r="D43" i="17"/>
  <c r="E43" i="17" s="1"/>
  <c r="D42" i="17"/>
  <c r="E42" i="17" s="1"/>
  <c r="D41" i="17"/>
  <c r="E41" i="17" s="1"/>
  <c r="D40" i="17"/>
  <c r="E40" i="17" s="1"/>
  <c r="D39" i="17"/>
  <c r="E39" i="17" s="1"/>
  <c r="D38" i="17"/>
  <c r="E38" i="17" s="1"/>
  <c r="D37" i="17"/>
  <c r="D36" i="17"/>
  <c r="E36" i="17" s="1"/>
  <c r="D44" i="17"/>
  <c r="B37" i="17"/>
  <c r="B36" i="17"/>
  <c r="B7" i="17"/>
  <c r="C7" i="17" s="1"/>
  <c r="E46" i="17"/>
  <c r="E45" i="17"/>
  <c r="E30" i="17"/>
  <c r="E20" i="17"/>
  <c r="B19" i="17"/>
  <c r="C19" i="17" s="1"/>
  <c r="B16" i="17"/>
  <c r="C16" i="17" s="1"/>
  <c r="B14" i="17"/>
  <c r="C14" i="17" s="1"/>
  <c r="B13" i="17"/>
  <c r="C13" i="17" s="1"/>
  <c r="B12" i="17"/>
  <c r="C12" i="17" s="1"/>
  <c r="B11" i="17"/>
  <c r="C11" i="17" s="1"/>
  <c r="E10" i="17"/>
  <c r="B9" i="17"/>
  <c r="C9" i="17" s="1"/>
  <c r="B8" i="17"/>
  <c r="C8" i="17" s="1"/>
  <c r="A409" i="10" l="1"/>
  <c r="B408" i="10"/>
  <c r="A339" i="10"/>
  <c r="B338" i="10"/>
  <c r="A113" i="10"/>
  <c r="B112" i="10"/>
  <c r="A71" i="10"/>
  <c r="B70" i="10"/>
  <c r="A211" i="10"/>
  <c r="B210" i="10"/>
  <c r="A307" i="10"/>
  <c r="B306" i="10"/>
  <c r="A249" i="10"/>
  <c r="B248" i="10"/>
  <c r="A197" i="10"/>
  <c r="B196" i="10"/>
  <c r="A276" i="10"/>
  <c r="B275" i="10"/>
  <c r="A352" i="10"/>
  <c r="B351" i="10"/>
  <c r="A131" i="10"/>
  <c r="B130" i="10"/>
  <c r="A173" i="10"/>
  <c r="B172" i="10"/>
  <c r="A43" i="10"/>
  <c r="B42" i="10"/>
  <c r="A241" i="10"/>
  <c r="B240" i="10"/>
  <c r="A265" i="10"/>
  <c r="B264" i="10"/>
  <c r="E16" i="17"/>
  <c r="D16" i="17"/>
  <c r="E9" i="17"/>
  <c r="D9" i="17"/>
  <c r="E13" i="17"/>
  <c r="D13" i="17"/>
  <c r="E7" i="17"/>
  <c r="F7" i="17" s="1"/>
  <c r="D7" i="17"/>
  <c r="E14" i="17"/>
  <c r="D14" i="17"/>
  <c r="E11" i="17"/>
  <c r="D11" i="17"/>
  <c r="E8" i="17"/>
  <c r="D8" i="17"/>
  <c r="E12" i="17"/>
  <c r="D12" i="17"/>
  <c r="E19" i="17"/>
  <c r="D19" i="17"/>
  <c r="F36" i="17"/>
  <c r="E81" i="17"/>
  <c r="E82" i="17" s="1"/>
  <c r="B25" i="17" s="1"/>
  <c r="E25" i="17" s="1"/>
  <c r="E73" i="17"/>
  <c r="E74" i="17" s="1"/>
  <c r="B24" i="17" s="1"/>
  <c r="E24" i="17" s="1"/>
  <c r="E65" i="17"/>
  <c r="E66" i="17" s="1"/>
  <c r="B23" i="17" s="1"/>
  <c r="E23" i="17" s="1"/>
  <c r="E58" i="17"/>
  <c r="E59" i="17" s="1"/>
  <c r="B22" i="17" s="1"/>
  <c r="E51" i="17"/>
  <c r="E44" i="17"/>
  <c r="E37" i="17"/>
  <c r="E88" i="17"/>
  <c r="E89" i="17" s="1"/>
  <c r="B29" i="17" s="1"/>
  <c r="E29" i="17" s="1"/>
  <c r="E52" i="17"/>
  <c r="B21" i="17" s="1"/>
  <c r="A277" i="10" l="1"/>
  <c r="B276" i="10"/>
  <c r="A250" i="10"/>
  <c r="B249" i="10"/>
  <c r="A212" i="10"/>
  <c r="B211" i="10"/>
  <c r="C22" i="17"/>
  <c r="D22" i="17"/>
  <c r="A266" i="10"/>
  <c r="B265" i="10"/>
  <c r="A44" i="10"/>
  <c r="B43" i="10"/>
  <c r="A132" i="10"/>
  <c r="B131" i="10"/>
  <c r="A340" i="10"/>
  <c r="B339" i="10"/>
  <c r="C21" i="17"/>
  <c r="D21" i="17"/>
  <c r="A353" i="10"/>
  <c r="B352" i="10"/>
  <c r="A198" i="10"/>
  <c r="B197" i="10"/>
  <c r="A308" i="10"/>
  <c r="B307" i="10"/>
  <c r="A72" i="10"/>
  <c r="B71" i="10"/>
  <c r="A242" i="10"/>
  <c r="B241" i="10"/>
  <c r="A174" i="10"/>
  <c r="B173" i="10"/>
  <c r="A114" i="10"/>
  <c r="B113" i="10"/>
  <c r="A410" i="10"/>
  <c r="B409" i="10"/>
  <c r="F37" i="17"/>
  <c r="F38" i="17" s="1"/>
  <c r="F39" i="17" s="1"/>
  <c r="F40" i="17" s="1"/>
  <c r="F41" i="17" s="1"/>
  <c r="F42" i="17" s="1"/>
  <c r="F43" i="17" s="1"/>
  <c r="F44" i="17" s="1"/>
  <c r="F8" i="17"/>
  <c r="F9" i="17" s="1"/>
  <c r="F10" i="17" s="1"/>
  <c r="F11" i="17" s="1"/>
  <c r="F12" i="17" s="1"/>
  <c r="F13" i="17" s="1"/>
  <c r="F14" i="17" s="1"/>
  <c r="E22" i="17"/>
  <c r="E21" i="17"/>
  <c r="B26" i="17"/>
  <c r="C26" i="17" s="1"/>
  <c r="A73" i="10" l="1"/>
  <c r="B72" i="10"/>
  <c r="A199" i="10"/>
  <c r="B198" i="10"/>
  <c r="A213" i="10"/>
  <c r="B212" i="10"/>
  <c r="A278" i="10"/>
  <c r="B277" i="10"/>
  <c r="A411" i="10"/>
  <c r="B410" i="10"/>
  <c r="A243" i="10"/>
  <c r="B242" i="10"/>
  <c r="A133" i="10"/>
  <c r="B132" i="10"/>
  <c r="A267" i="10"/>
  <c r="B266" i="10"/>
  <c r="A309" i="10"/>
  <c r="B308" i="10"/>
  <c r="A354" i="10"/>
  <c r="B353" i="10"/>
  <c r="A341" i="10"/>
  <c r="B340" i="10"/>
  <c r="A251" i="10"/>
  <c r="B250" i="10"/>
  <c r="A115" i="10"/>
  <c r="B114" i="10"/>
  <c r="A175" i="10"/>
  <c r="B174" i="10"/>
  <c r="A45" i="10"/>
  <c r="B44" i="10"/>
  <c r="D26" i="17"/>
  <c r="E26" i="17"/>
  <c r="B15" i="17"/>
  <c r="C15" i="17" s="1"/>
  <c r="C5" i="17" s="1"/>
  <c r="A3" i="17" s="1"/>
  <c r="A342" i="10" l="1"/>
  <c r="B341" i="10"/>
  <c r="A310" i="10"/>
  <c r="B309" i="10"/>
  <c r="A46" i="10"/>
  <c r="B45" i="10"/>
  <c r="A116" i="10"/>
  <c r="B115" i="10"/>
  <c r="A134" i="10"/>
  <c r="B133" i="10"/>
  <c r="A244" i="10"/>
  <c r="B244" i="10" s="1"/>
  <c r="B243" i="10"/>
  <c r="A412" i="10"/>
  <c r="B411" i="10"/>
  <c r="A214" i="10"/>
  <c r="B213" i="10"/>
  <c r="A200" i="10"/>
  <c r="B199" i="10"/>
  <c r="A176" i="10"/>
  <c r="B175" i="10"/>
  <c r="A355" i="10"/>
  <c r="B354" i="10"/>
  <c r="A252" i="10"/>
  <c r="B251" i="10"/>
  <c r="A268" i="10"/>
  <c r="B267" i="10"/>
  <c r="A279" i="10"/>
  <c r="B278" i="10"/>
  <c r="A74" i="10"/>
  <c r="B73" i="10"/>
  <c r="E15" i="17"/>
  <c r="F15" i="17" s="1"/>
  <c r="F16" i="17" s="1"/>
  <c r="D15" i="17"/>
  <c r="A2" i="17" s="1"/>
  <c r="A75" i="10" l="1"/>
  <c r="B74" i="10"/>
  <c r="A177" i="10"/>
  <c r="B176" i="10"/>
  <c r="A215" i="10"/>
  <c r="B214" i="10"/>
  <c r="A135" i="10"/>
  <c r="B134" i="10"/>
  <c r="A343" i="10"/>
  <c r="B342" i="10"/>
  <c r="A253" i="10"/>
  <c r="B252" i="10"/>
  <c r="A201" i="10"/>
  <c r="B200" i="10"/>
  <c r="A269" i="10"/>
  <c r="B268" i="10"/>
  <c r="A356" i="10"/>
  <c r="B355" i="10"/>
  <c r="A413" i="10"/>
  <c r="B412" i="10"/>
  <c r="A117" i="10"/>
  <c r="B116" i="10"/>
  <c r="A47" i="10"/>
  <c r="B46" i="10"/>
  <c r="A311" i="10"/>
  <c r="B310" i="10"/>
  <c r="A280" i="10"/>
  <c r="B279" i="10"/>
  <c r="F17" i="17"/>
  <c r="F18" i="17" s="1"/>
  <c r="F19" i="17" s="1"/>
  <c r="F20" i="17" s="1"/>
  <c r="F21" i="17" s="1"/>
  <c r="F22" i="17" s="1"/>
  <c r="F23" i="17" s="1"/>
  <c r="F24" i="17" s="1"/>
  <c r="F25" i="17" s="1"/>
  <c r="F26" i="17" s="1"/>
  <c r="A281" i="10" l="1"/>
  <c r="B280" i="10"/>
  <c r="A48" i="10"/>
  <c r="B47" i="10"/>
  <c r="A414" i="10"/>
  <c r="B413" i="10"/>
  <c r="A270" i="10"/>
  <c r="B269" i="10"/>
  <c r="A178" i="10"/>
  <c r="B177" i="10"/>
  <c r="A254" i="10"/>
  <c r="B253" i="10"/>
  <c r="A136" i="10"/>
  <c r="B135" i="10"/>
  <c r="A312" i="10"/>
  <c r="B311" i="10"/>
  <c r="A118" i="10"/>
  <c r="B117" i="10"/>
  <c r="A357" i="10"/>
  <c r="B356" i="10"/>
  <c r="A202" i="10"/>
  <c r="B201" i="10"/>
  <c r="A344" i="10"/>
  <c r="B343" i="10"/>
  <c r="A216" i="10"/>
  <c r="B215" i="10"/>
  <c r="A76" i="10"/>
  <c r="B75" i="10"/>
  <c r="F27" i="17"/>
  <c r="F28" i="17" s="1"/>
  <c r="F29" i="17" s="1"/>
  <c r="F30" i="17" s="1"/>
  <c r="A1" i="17" s="1"/>
  <c r="A77" i="10" l="1"/>
  <c r="B76" i="10"/>
  <c r="A345" i="10"/>
  <c r="B344" i="10"/>
  <c r="A217" i="10"/>
  <c r="B216" i="10"/>
  <c r="A203" i="10"/>
  <c r="B202" i="10"/>
  <c r="A358" i="10"/>
  <c r="B357" i="10"/>
  <c r="A313" i="10"/>
  <c r="B312" i="10"/>
  <c r="A255" i="10"/>
  <c r="B255" i="10" s="1"/>
  <c r="B254" i="10"/>
  <c r="A271" i="10"/>
  <c r="B271" i="10" s="1"/>
  <c r="B270" i="10"/>
  <c r="A49" i="10"/>
  <c r="B48" i="10"/>
  <c r="A119" i="10"/>
  <c r="B118" i="10"/>
  <c r="A137" i="10"/>
  <c r="B136" i="10"/>
  <c r="A179" i="10"/>
  <c r="B178" i="10"/>
  <c r="A415" i="10"/>
  <c r="B414" i="10"/>
  <c r="A282" i="10"/>
  <c r="B281" i="10"/>
  <c r="A283" i="10" l="1"/>
  <c r="B282" i="10"/>
  <c r="A180" i="10"/>
  <c r="B179" i="10"/>
  <c r="A120" i="10"/>
  <c r="B119" i="10"/>
  <c r="A314" i="10"/>
  <c r="B313" i="10"/>
  <c r="A204" i="10"/>
  <c r="B203" i="10"/>
  <c r="A416" i="10"/>
  <c r="B415" i="10"/>
  <c r="A138" i="10"/>
  <c r="B137" i="10"/>
  <c r="A50" i="10"/>
  <c r="B49" i="10"/>
  <c r="A359" i="10"/>
  <c r="B358" i="10"/>
  <c r="A218" i="10"/>
  <c r="B217" i="10"/>
  <c r="A346" i="10"/>
  <c r="B345" i="10"/>
  <c r="A78" i="10"/>
  <c r="B77" i="10"/>
  <c r="A79" i="10" l="1"/>
  <c r="B78" i="10"/>
  <c r="A219" i="10"/>
  <c r="B218" i="10"/>
  <c r="A51" i="10"/>
  <c r="B50" i="10"/>
  <c r="A417" i="10"/>
  <c r="B416" i="10"/>
  <c r="A315" i="10"/>
  <c r="B314" i="10"/>
  <c r="A181" i="10"/>
  <c r="B180" i="10"/>
  <c r="A347" i="10"/>
  <c r="B347" i="10" s="1"/>
  <c r="B346" i="10"/>
  <c r="A360" i="10"/>
  <c r="B359" i="10"/>
  <c r="A139" i="10"/>
  <c r="B138" i="10"/>
  <c r="A205" i="10"/>
  <c r="B204" i="10"/>
  <c r="A121" i="10"/>
  <c r="B120" i="10"/>
  <c r="A284" i="10"/>
  <c r="B283" i="10"/>
  <c r="A285" i="10" l="1"/>
  <c r="B284" i="10"/>
  <c r="A361" i="10"/>
  <c r="B360" i="10"/>
  <c r="A206" i="10"/>
  <c r="B206" i="10" s="1"/>
  <c r="B205" i="10"/>
  <c r="A182" i="10"/>
  <c r="B181" i="10"/>
  <c r="A220" i="10"/>
  <c r="B219" i="10"/>
  <c r="A418" i="10"/>
  <c r="B417" i="10"/>
  <c r="A122" i="10"/>
  <c r="B121" i="10"/>
  <c r="A140" i="10"/>
  <c r="B139" i="10"/>
  <c r="A316" i="10"/>
  <c r="B315" i="10"/>
  <c r="A52" i="10"/>
  <c r="B51" i="10"/>
  <c r="A80" i="10"/>
  <c r="B79" i="10"/>
  <c r="A53" i="10" l="1"/>
  <c r="B52" i="10"/>
  <c r="A141" i="10"/>
  <c r="B140" i="10"/>
  <c r="A419" i="10"/>
  <c r="B418" i="10"/>
  <c r="A183" i="10"/>
  <c r="B182" i="10"/>
  <c r="A362" i="10"/>
  <c r="B361" i="10"/>
  <c r="A81" i="10"/>
  <c r="B80" i="10"/>
  <c r="A317" i="10"/>
  <c r="B316" i="10"/>
  <c r="A123" i="10"/>
  <c r="B122" i="10"/>
  <c r="A221" i="10"/>
  <c r="B220" i="10"/>
  <c r="A286" i="10"/>
  <c r="B285" i="10"/>
  <c r="A287" i="10" l="1"/>
  <c r="B286" i="10"/>
  <c r="A124" i="10"/>
  <c r="B123" i="10"/>
  <c r="A184" i="10"/>
  <c r="B183" i="10"/>
  <c r="A142" i="10"/>
  <c r="B141" i="10"/>
  <c r="A82" i="10"/>
  <c r="B81" i="10"/>
  <c r="A222" i="10"/>
  <c r="B221" i="10"/>
  <c r="A318" i="10"/>
  <c r="B317" i="10"/>
  <c r="A363" i="10"/>
  <c r="B362" i="10"/>
  <c r="A420" i="10"/>
  <c r="B419" i="10"/>
  <c r="A54" i="10"/>
  <c r="B53" i="10"/>
  <c r="A55" i="10" l="1"/>
  <c r="B54" i="10"/>
  <c r="A364" i="10"/>
  <c r="B363" i="10"/>
  <c r="A223" i="10"/>
  <c r="B222" i="10"/>
  <c r="A143" i="10"/>
  <c r="B142" i="10"/>
  <c r="A125" i="10"/>
  <c r="B124" i="10"/>
  <c r="A421" i="10"/>
  <c r="B420" i="10"/>
  <c r="A319" i="10"/>
  <c r="B318" i="10"/>
  <c r="A83" i="10"/>
  <c r="B82" i="10"/>
  <c r="A185" i="10"/>
  <c r="B184" i="10"/>
  <c r="A288" i="10"/>
  <c r="B287" i="10"/>
  <c r="A289" i="10" l="1"/>
  <c r="B288" i="10"/>
  <c r="A84" i="10"/>
  <c r="B83" i="10"/>
  <c r="A422" i="10"/>
  <c r="B421" i="10"/>
  <c r="A144" i="10"/>
  <c r="B143" i="10"/>
  <c r="A365" i="10"/>
  <c r="B364" i="10"/>
  <c r="A186" i="10"/>
  <c r="B185" i="10"/>
  <c r="A320" i="10"/>
  <c r="B319" i="10"/>
  <c r="A126" i="10"/>
  <c r="B126" i="10" s="1"/>
  <c r="B125" i="10"/>
  <c r="A224" i="10"/>
  <c r="B223" i="10"/>
  <c r="A56" i="10"/>
  <c r="B55" i="10"/>
  <c r="A57" i="10" l="1"/>
  <c r="B56" i="10"/>
  <c r="A187" i="10"/>
  <c r="B186" i="10"/>
  <c r="A145" i="10"/>
  <c r="B144" i="10"/>
  <c r="A85" i="10"/>
  <c r="B84" i="10"/>
  <c r="A225" i="10"/>
  <c r="B224" i="10"/>
  <c r="A321" i="10"/>
  <c r="B320" i="10"/>
  <c r="A366" i="10"/>
  <c r="B365" i="10"/>
  <c r="A423" i="10"/>
  <c r="B422" i="10"/>
  <c r="A290" i="10"/>
  <c r="B289" i="10"/>
  <c r="A424" i="10" l="1"/>
  <c r="B423" i="10"/>
  <c r="A322" i="10"/>
  <c r="B321" i="10"/>
  <c r="A86" i="10"/>
  <c r="B85" i="10"/>
  <c r="A188" i="10"/>
  <c r="B187" i="10"/>
  <c r="A291" i="10"/>
  <c r="B290" i="10"/>
  <c r="A367" i="10"/>
  <c r="B366" i="10"/>
  <c r="A226" i="10"/>
  <c r="B225" i="10"/>
  <c r="A146" i="10"/>
  <c r="B145" i="10"/>
  <c r="A58" i="10"/>
  <c r="B57" i="10"/>
  <c r="A147" i="10" l="1"/>
  <c r="B146" i="10"/>
  <c r="A368" i="10"/>
  <c r="B367" i="10"/>
  <c r="A189" i="10"/>
  <c r="B188" i="10"/>
  <c r="A323" i="10"/>
  <c r="B322" i="10"/>
  <c r="A59" i="10"/>
  <c r="B58" i="10"/>
  <c r="A227" i="10"/>
  <c r="B226" i="10"/>
  <c r="A292" i="10"/>
  <c r="B291" i="10"/>
  <c r="A87" i="10"/>
  <c r="B86" i="10"/>
  <c r="A425" i="10"/>
  <c r="B424" i="10"/>
  <c r="A88" i="10" l="1"/>
  <c r="B87" i="10"/>
  <c r="A228" i="10"/>
  <c r="B227" i="10"/>
  <c r="A324" i="10"/>
  <c r="B323" i="10"/>
  <c r="A369" i="10"/>
  <c r="B368" i="10"/>
  <c r="A426" i="10"/>
  <c r="B425" i="10"/>
  <c r="A293" i="10"/>
  <c r="B292" i="10"/>
  <c r="A60" i="10"/>
  <c r="B59" i="10"/>
  <c r="A190" i="10"/>
  <c r="B189" i="10"/>
  <c r="A148" i="10"/>
  <c r="B147" i="10"/>
  <c r="A191" i="10" l="1"/>
  <c r="B191" i="10" s="1"/>
  <c r="B190" i="10"/>
  <c r="A294" i="10"/>
  <c r="B293" i="10"/>
  <c r="A370" i="10"/>
  <c r="B369" i="10"/>
  <c r="A229" i="10"/>
  <c r="B228" i="10"/>
  <c r="A149" i="10"/>
  <c r="B148" i="10"/>
  <c r="A61" i="10"/>
  <c r="B60" i="10"/>
  <c r="A427" i="10"/>
  <c r="B426" i="10"/>
  <c r="A325" i="10"/>
  <c r="B324" i="10"/>
  <c r="A89" i="10"/>
  <c r="B88" i="10"/>
  <c r="A326" i="10" l="1"/>
  <c r="B325" i="10"/>
  <c r="A62" i="10"/>
  <c r="B61" i="10"/>
  <c r="A230" i="10"/>
  <c r="B229" i="10"/>
  <c r="A295" i="10"/>
  <c r="B294" i="10"/>
  <c r="A90" i="10"/>
  <c r="B89" i="10"/>
  <c r="A428" i="10"/>
  <c r="B427" i="10"/>
  <c r="A150" i="10"/>
  <c r="B149" i="10"/>
  <c r="A371" i="10"/>
  <c r="B370" i="10"/>
  <c r="A372" i="10" l="1"/>
  <c r="B371" i="10"/>
  <c r="A429" i="10"/>
  <c r="B428" i="10"/>
  <c r="A296" i="10"/>
  <c r="B295" i="10"/>
  <c r="A63" i="10"/>
  <c r="B62" i="10"/>
  <c r="A151" i="10"/>
  <c r="B150" i="10"/>
  <c r="A91" i="10"/>
  <c r="B90" i="10"/>
  <c r="A231" i="10"/>
  <c r="B230" i="10"/>
  <c r="A327" i="10"/>
  <c r="B326" i="10"/>
  <c r="A328" i="10" l="1"/>
  <c r="B327" i="10"/>
  <c r="A92" i="10"/>
  <c r="B91" i="10"/>
  <c r="A64" i="10"/>
  <c r="B63" i="10"/>
  <c r="A430" i="10"/>
  <c r="B429" i="10"/>
  <c r="A232" i="10"/>
  <c r="B231" i="10"/>
  <c r="A152" i="10"/>
  <c r="B151" i="10"/>
  <c r="A297" i="10"/>
  <c r="B296" i="10"/>
  <c r="A373" i="10"/>
  <c r="B372" i="10"/>
  <c r="A374" i="10" l="1"/>
  <c r="B373" i="10"/>
  <c r="A153" i="10"/>
  <c r="B152" i="10"/>
  <c r="A431" i="10"/>
  <c r="B430" i="10"/>
  <c r="A93" i="10"/>
  <c r="B92" i="10"/>
  <c r="A298" i="10"/>
  <c r="B297" i="10"/>
  <c r="A233" i="10"/>
  <c r="B232" i="10"/>
  <c r="A65" i="10"/>
  <c r="B65" i="10" s="1"/>
  <c r="B64" i="10"/>
  <c r="A329" i="10"/>
  <c r="B328" i="10"/>
  <c r="A330" i="10" l="1"/>
  <c r="B329" i="10"/>
  <c r="A234" i="10"/>
  <c r="B233" i="10"/>
  <c r="A94" i="10"/>
  <c r="B93" i="10"/>
  <c r="A154" i="10"/>
  <c r="B153" i="10"/>
  <c r="A299" i="10"/>
  <c r="B298" i="10"/>
  <c r="A432" i="10"/>
  <c r="B431" i="10"/>
  <c r="A375" i="10"/>
  <c r="B374" i="10"/>
  <c r="A433" i="10" l="1"/>
  <c r="B432" i="10"/>
  <c r="A155" i="10"/>
  <c r="B154" i="10"/>
  <c r="A235" i="10"/>
  <c r="B234" i="10"/>
  <c r="A376" i="10"/>
  <c r="B375" i="10"/>
  <c r="A300" i="10"/>
  <c r="B299" i="10"/>
  <c r="A95" i="10"/>
  <c r="B94" i="10"/>
  <c r="A331" i="10"/>
  <c r="B330" i="10"/>
  <c r="A96" i="10" l="1"/>
  <c r="B95" i="10"/>
  <c r="A377" i="10"/>
  <c r="B376" i="10"/>
  <c r="A156" i="10"/>
  <c r="B155" i="10"/>
  <c r="A332" i="10"/>
  <c r="B331" i="10"/>
  <c r="A301" i="10"/>
  <c r="B300" i="10"/>
  <c r="A236" i="10"/>
  <c r="B236" i="10" s="1"/>
  <c r="B235" i="10"/>
  <c r="A434" i="10"/>
  <c r="B433" i="10"/>
  <c r="A333" i="10" l="1"/>
  <c r="B333" i="10" s="1"/>
  <c r="B332" i="10"/>
  <c r="A378" i="10"/>
  <c r="B377" i="10"/>
  <c r="A435" i="10"/>
  <c r="B434" i="10"/>
  <c r="A302" i="10"/>
  <c r="B302" i="10" s="1"/>
  <c r="B301" i="10"/>
  <c r="A157" i="10"/>
  <c r="B156" i="10"/>
  <c r="A97" i="10"/>
  <c r="B96" i="10"/>
  <c r="A98" i="10" l="1"/>
  <c r="B97" i="10"/>
  <c r="A379" i="10"/>
  <c r="B378" i="10"/>
  <c r="A158" i="10"/>
  <c r="B157" i="10"/>
  <c r="A436" i="10"/>
  <c r="B435" i="10"/>
  <c r="A380" i="10" l="1"/>
  <c r="B379" i="10"/>
  <c r="A437" i="10"/>
  <c r="B436" i="10"/>
  <c r="A159" i="10"/>
  <c r="B158" i="10"/>
  <c r="A99" i="10"/>
  <c r="B98" i="10"/>
  <c r="A438" i="10" l="1"/>
  <c r="B437" i="10"/>
  <c r="A100" i="10"/>
  <c r="B99" i="10"/>
  <c r="A160" i="10"/>
  <c r="B159" i="10"/>
  <c r="A381" i="10"/>
  <c r="B381" i="10" s="1"/>
  <c r="B380" i="10"/>
  <c r="A101" i="10" l="1"/>
  <c r="B100" i="10"/>
  <c r="A161" i="10"/>
  <c r="B160" i="10"/>
  <c r="A439" i="10"/>
  <c r="B438" i="10"/>
  <c r="A162" i="10" l="1"/>
  <c r="B162" i="10" s="1"/>
  <c r="B161" i="10"/>
  <c r="A440" i="10"/>
  <c r="B439" i="10"/>
  <c r="A102" i="10"/>
  <c r="B101" i="10"/>
  <c r="A103" i="10" l="1"/>
  <c r="B102" i="10"/>
  <c r="A441" i="10"/>
  <c r="B440" i="10"/>
  <c r="A442" i="10" l="1"/>
  <c r="B441" i="10"/>
  <c r="A104" i="10"/>
  <c r="B103" i="10"/>
  <c r="A105" i="10" l="1"/>
  <c r="B104" i="10"/>
  <c r="A443" i="10"/>
  <c r="B442" i="10"/>
  <c r="A444" i="10" l="1"/>
  <c r="B443" i="10"/>
  <c r="A106" i="10"/>
  <c r="B105" i="10"/>
  <c r="A107" i="10" l="1"/>
  <c r="B106" i="10"/>
  <c r="A445" i="10"/>
  <c r="B444" i="10"/>
  <c r="A446" i="10" l="1"/>
  <c r="B445" i="10"/>
  <c r="A108" i="10"/>
  <c r="B108" i="10" s="1"/>
  <c r="B107" i="10"/>
  <c r="A447" i="10" l="1"/>
  <c r="B446" i="10"/>
  <c r="A448" i="10" l="1"/>
  <c r="B447" i="10"/>
  <c r="A449" i="10" l="1"/>
  <c r="B448" i="10"/>
  <c r="A450" i="10" l="1"/>
  <c r="B449" i="10"/>
  <c r="A451" i="10" l="1"/>
  <c r="B450" i="10"/>
  <c r="A452" i="10" l="1"/>
  <c r="B451" i="10"/>
  <c r="A453" i="10" l="1"/>
  <c r="B452" i="10"/>
  <c r="A454" i="10" l="1"/>
  <c r="B453" i="10"/>
  <c r="A455" i="10" l="1"/>
  <c r="B454" i="10"/>
  <c r="A456" i="10" l="1"/>
  <c r="B455" i="10"/>
  <c r="A457" i="10" l="1"/>
  <c r="B456" i="10"/>
  <c r="A458" i="10" l="1"/>
  <c r="B457" i="10"/>
  <c r="A459" i="10" l="1"/>
  <c r="B458" i="10"/>
  <c r="A460" i="10" l="1"/>
  <c r="B459" i="10"/>
  <c r="A461" i="10" l="1"/>
  <c r="B460" i="10"/>
  <c r="A462" i="10" l="1"/>
  <c r="B461" i="10"/>
  <c r="A463" i="10" l="1"/>
  <c r="B462" i="10"/>
  <c r="A464" i="10" l="1"/>
  <c r="B463" i="10"/>
  <c r="A465" i="10" l="1"/>
  <c r="B464" i="10"/>
  <c r="A466" i="10" l="1"/>
  <c r="B465" i="10"/>
  <c r="A467" i="10" l="1"/>
  <c r="B466" i="10"/>
  <c r="A468" i="10" l="1"/>
  <c r="B467" i="10"/>
  <c r="A469" i="10" l="1"/>
  <c r="B468" i="10"/>
  <c r="A470" i="10" l="1"/>
  <c r="B469" i="10"/>
  <c r="A471" i="10" l="1"/>
  <c r="B470" i="10"/>
  <c r="A472" i="10" l="1"/>
  <c r="B471" i="10"/>
  <c r="A473" i="10" l="1"/>
  <c r="B472" i="10"/>
  <c r="A474" i="10" l="1"/>
  <c r="B473" i="10"/>
  <c r="A475" i="10" l="1"/>
  <c r="B474" i="10"/>
  <c r="A476" i="10" l="1"/>
  <c r="B475" i="10"/>
  <c r="A477" i="10" l="1"/>
  <c r="B476" i="10"/>
  <c r="A478" i="10" l="1"/>
  <c r="B477" i="10"/>
  <c r="A479" i="10" l="1"/>
  <c r="B478" i="10"/>
  <c r="A480" i="10" l="1"/>
  <c r="B479" i="10"/>
  <c r="A481" i="10" l="1"/>
  <c r="B480" i="10"/>
  <c r="A482" i="10" l="1"/>
  <c r="B481" i="10"/>
  <c r="A483" i="10" l="1"/>
  <c r="B482" i="10"/>
  <c r="A484" i="10" l="1"/>
  <c r="B483" i="10"/>
  <c r="A485" i="10" l="1"/>
  <c r="B484" i="10"/>
  <c r="A486" i="10" l="1"/>
  <c r="B485" i="10"/>
  <c r="A487" i="10" l="1"/>
  <c r="B486" i="10"/>
  <c r="A488" i="10" l="1"/>
  <c r="B487" i="10"/>
  <c r="A489" i="10" l="1"/>
  <c r="B488" i="10"/>
  <c r="A490" i="10" l="1"/>
  <c r="B489" i="10"/>
  <c r="A491" i="10" l="1"/>
  <c r="B490" i="10"/>
  <c r="A492" i="10" l="1"/>
  <c r="B491" i="10"/>
  <c r="A493" i="10" l="1"/>
  <c r="B492" i="10"/>
  <c r="A494" i="10" l="1"/>
  <c r="B493" i="10"/>
  <c r="A495" i="10" l="1"/>
  <c r="B494" i="10"/>
  <c r="A496" i="10" l="1"/>
  <c r="B495" i="10"/>
  <c r="A497" i="10" l="1"/>
  <c r="B496" i="10"/>
  <c r="A498" i="10" l="1"/>
  <c r="B497" i="10"/>
  <c r="A499" i="10" l="1"/>
  <c r="B498" i="10"/>
  <c r="A500" i="10" l="1"/>
  <c r="B499" i="10"/>
  <c r="A501" i="10" l="1"/>
  <c r="B500" i="10"/>
  <c r="A502" i="10" l="1"/>
  <c r="B501" i="10"/>
  <c r="A503" i="10" l="1"/>
  <c r="B502" i="10"/>
  <c r="A504" i="10" l="1"/>
  <c r="B503" i="10"/>
  <c r="A505" i="10" l="1"/>
  <c r="B504" i="10"/>
  <c r="A506" i="10" l="1"/>
  <c r="B505" i="10"/>
  <c r="A507" i="10" l="1"/>
  <c r="B506" i="10"/>
  <c r="A508" i="10" l="1"/>
  <c r="B507" i="10"/>
  <c r="A509" i="10" l="1"/>
  <c r="B508" i="10"/>
  <c r="A510" i="10" l="1"/>
  <c r="B509" i="10"/>
  <c r="A511" i="10" l="1"/>
  <c r="B510" i="10"/>
  <c r="A512" i="10" l="1"/>
  <c r="B511" i="10"/>
  <c r="A513" i="10" l="1"/>
  <c r="B512" i="10"/>
  <c r="A514" i="10" l="1"/>
  <c r="B513" i="10"/>
  <c r="A515" i="10" l="1"/>
  <c r="B514" i="10"/>
  <c r="A516" i="10" l="1"/>
  <c r="B515" i="10"/>
  <c r="A517" i="10" l="1"/>
  <c r="B516" i="10"/>
  <c r="A518" i="10" l="1"/>
  <c r="B517" i="10"/>
  <c r="A519" i="10" l="1"/>
  <c r="B518" i="10"/>
  <c r="A520" i="10" l="1"/>
  <c r="B519" i="10"/>
  <c r="A521" i="10" l="1"/>
  <c r="B520" i="10"/>
  <c r="A522" i="10" l="1"/>
  <c r="B521" i="10"/>
  <c r="A523" i="10" l="1"/>
  <c r="B522" i="10"/>
  <c r="A524" i="10" l="1"/>
  <c r="B523" i="10"/>
  <c r="A525" i="10" l="1"/>
  <c r="B524" i="10"/>
  <c r="A526" i="10" l="1"/>
  <c r="B525" i="10"/>
  <c r="A527" i="10" l="1"/>
  <c r="B526" i="10"/>
  <c r="A528" i="10" l="1"/>
  <c r="B527" i="10"/>
  <c r="A529" i="10" l="1"/>
  <c r="B528" i="10"/>
  <c r="A530" i="10" l="1"/>
  <c r="B529" i="10"/>
  <c r="A531" i="10" l="1"/>
  <c r="B530" i="10"/>
  <c r="A532" i="10" l="1"/>
  <c r="B531" i="10"/>
  <c r="A533" i="10" l="1"/>
  <c r="B532" i="10"/>
  <c r="A534" i="10" l="1"/>
  <c r="B533" i="10"/>
  <c r="A535" i="10" l="1"/>
  <c r="B534" i="10"/>
  <c r="A536" i="10" l="1"/>
  <c r="B535" i="10"/>
  <c r="A537" i="10" l="1"/>
  <c r="B536" i="10"/>
  <c r="A538" i="10" l="1"/>
  <c r="B537" i="10"/>
  <c r="A539" i="10" l="1"/>
  <c r="B538" i="10"/>
  <c r="A540" i="10" l="1"/>
  <c r="B539" i="10"/>
  <c r="A541" i="10" l="1"/>
  <c r="B540" i="10"/>
  <c r="A542" i="10" l="1"/>
  <c r="B541" i="10"/>
  <c r="A543" i="10" l="1"/>
  <c r="B542" i="10"/>
  <c r="A544" i="10" l="1"/>
  <c r="B543" i="10"/>
  <c r="A545" i="10" l="1"/>
  <c r="B544" i="10"/>
  <c r="A546" i="10" l="1"/>
  <c r="B545" i="10"/>
  <c r="A547" i="10" l="1"/>
  <c r="B546" i="10"/>
  <c r="A548" i="10" l="1"/>
  <c r="B547" i="10"/>
  <c r="A549" i="10" l="1"/>
  <c r="B549" i="10" s="1"/>
  <c r="B548" i="10"/>
  <c r="X177" i="10" l="1"/>
  <c r="X189" i="10"/>
  <c r="X169" i="10"/>
  <c r="X201" i="10"/>
  <c r="X198" i="10"/>
  <c r="X14" i="10"/>
  <c r="X33" i="10"/>
  <c r="X159" i="10"/>
  <c r="X39" i="10"/>
  <c r="X174" i="10"/>
  <c r="X6" i="10"/>
  <c r="X197" i="10"/>
  <c r="X160" i="10"/>
  <c r="X139" i="10"/>
  <c r="X49" i="10"/>
  <c r="X134" i="10"/>
  <c r="X126" i="10"/>
  <c r="X64" i="10"/>
  <c r="X115" i="10"/>
  <c r="X188" i="10"/>
  <c r="X90" i="10"/>
  <c r="X45" i="10"/>
  <c r="X120" i="10"/>
  <c r="X116" i="10"/>
  <c r="X158" i="10"/>
  <c r="X186" i="10"/>
  <c r="X29" i="10"/>
  <c r="X54" i="10"/>
  <c r="X81" i="10"/>
  <c r="X57" i="10"/>
  <c r="X181" i="10"/>
  <c r="X96" i="10"/>
  <c r="X148" i="10"/>
  <c r="X32" i="10"/>
  <c r="X127" i="10"/>
  <c r="X63" i="10"/>
  <c r="X80" i="10"/>
  <c r="X40" i="10"/>
  <c r="X23" i="10"/>
  <c r="X167" i="10"/>
  <c r="X88" i="10"/>
  <c r="X95" i="10"/>
  <c r="X151" i="10"/>
  <c r="X22" i="10"/>
  <c r="X117" i="10"/>
  <c r="X122" i="10"/>
  <c r="X107" i="10"/>
  <c r="X182" i="10"/>
  <c r="X185" i="10"/>
  <c r="X60" i="10"/>
  <c r="X48" i="10"/>
  <c r="X121" i="10"/>
  <c r="X156" i="10"/>
  <c r="X97" i="10"/>
  <c r="X43" i="10"/>
  <c r="X84" i="10"/>
  <c r="X168" i="10"/>
  <c r="X87" i="10"/>
  <c r="X82" i="10"/>
  <c r="X47" i="10"/>
  <c r="X62" i="10"/>
  <c r="X124" i="10"/>
  <c r="X77" i="10"/>
  <c r="X175" i="10"/>
  <c r="X154" i="10"/>
  <c r="X166" i="10"/>
  <c r="X52" i="10"/>
  <c r="X184" i="10"/>
  <c r="X102" i="10"/>
  <c r="X17" i="10"/>
  <c r="X199" i="10"/>
  <c r="X19" i="10"/>
  <c r="X129" i="10"/>
  <c r="X5" i="10"/>
  <c r="X171" i="10"/>
  <c r="X157" i="10"/>
  <c r="X110" i="10"/>
  <c r="X165" i="10"/>
  <c r="X179" i="10"/>
  <c r="X135" i="10"/>
  <c r="X108" i="10"/>
  <c r="X200" i="10"/>
  <c r="X125" i="10"/>
  <c r="X8" i="10"/>
  <c r="X111" i="10"/>
  <c r="X46" i="10"/>
  <c r="X193" i="10"/>
  <c r="X56" i="10"/>
  <c r="X86" i="10"/>
  <c r="X119" i="10"/>
  <c r="X192" i="10"/>
  <c r="X53" i="10"/>
  <c r="X143" i="10"/>
  <c r="X18" i="10"/>
  <c r="X150" i="10"/>
  <c r="X30" i="10"/>
  <c r="X144" i="10"/>
  <c r="X51" i="10"/>
  <c r="X113" i="10"/>
  <c r="X9" i="10"/>
  <c r="X101" i="10"/>
  <c r="X161" i="10"/>
  <c r="X24" i="10"/>
  <c r="X106" i="10"/>
  <c r="X61" i="10"/>
  <c r="X31" i="10"/>
  <c r="X142" i="10"/>
  <c r="X15" i="10"/>
  <c r="X145" i="10"/>
  <c r="X146" i="10"/>
  <c r="X28" i="10"/>
  <c r="X7" i="10"/>
  <c r="X152" i="10"/>
  <c r="X191" i="10"/>
  <c r="X92" i="10"/>
  <c r="X114" i="10"/>
  <c r="X67" i="10"/>
  <c r="X128" i="10"/>
  <c r="X93" i="10"/>
  <c r="X103" i="10"/>
  <c r="X178" i="10"/>
  <c r="X180" i="10"/>
  <c r="X173" i="10"/>
  <c r="X118" i="10"/>
  <c r="X37" i="10"/>
  <c r="X72" i="10"/>
  <c r="X50" i="10"/>
  <c r="X85" i="10"/>
  <c r="X83" i="10"/>
  <c r="X71" i="10"/>
  <c r="X109" i="10"/>
  <c r="X76" i="10"/>
  <c r="X25" i="10"/>
  <c r="X153" i="10"/>
  <c r="X94" i="10"/>
  <c r="X65" i="10"/>
  <c r="X138" i="10"/>
  <c r="X59" i="10"/>
  <c r="X35" i="10"/>
  <c r="X34" i="10"/>
  <c r="X147" i="10"/>
  <c r="X190" i="10"/>
  <c r="X10" i="10"/>
  <c r="X69" i="10"/>
  <c r="X132" i="10"/>
  <c r="X74" i="10"/>
  <c r="X44" i="10"/>
  <c r="X73" i="10"/>
  <c r="X68" i="10"/>
  <c r="X176" i="10"/>
  <c r="X170" i="10"/>
  <c r="X99" i="10"/>
  <c r="X78" i="10"/>
  <c r="X42" i="10"/>
  <c r="X27" i="10"/>
  <c r="X130" i="10"/>
  <c r="X58" i="10"/>
  <c r="X133" i="10"/>
  <c r="X141" i="10"/>
  <c r="X79" i="10"/>
  <c r="X187" i="10"/>
  <c r="X12" i="10"/>
  <c r="X112" i="10"/>
  <c r="X123" i="10"/>
  <c r="X183" i="10"/>
  <c r="X89" i="10"/>
  <c r="X202" i="10"/>
  <c r="X140" i="10"/>
  <c r="X75" i="10"/>
  <c r="X163" i="10"/>
  <c r="X137" i="10"/>
  <c r="X41" i="10"/>
  <c r="X3" i="10"/>
  <c r="X136" i="10"/>
  <c r="X11" i="10"/>
  <c r="X21" i="10"/>
  <c r="X104" i="10"/>
  <c r="X131" i="10"/>
  <c r="X4" i="10"/>
  <c r="X26" i="10"/>
  <c r="X66" i="10"/>
  <c r="X38" i="10"/>
  <c r="X55" i="10"/>
  <c r="X13" i="10"/>
  <c r="X36" i="10"/>
  <c r="X172" i="10"/>
  <c r="X164" i="10"/>
  <c r="X155" i="10"/>
  <c r="X20" i="10"/>
  <c r="X149" i="10"/>
  <c r="X195" i="10"/>
  <c r="X16" i="10"/>
  <c r="X100" i="10"/>
  <c r="X196" i="10"/>
  <c r="X70" i="10"/>
  <c r="X98" i="10"/>
  <c r="X91" i="10"/>
  <c r="X162" i="10"/>
  <c r="X105" i="10"/>
  <c r="X19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000-000001000000}">
      <text>
        <r>
          <rPr>
            <b/>
            <sz val="9"/>
            <color indexed="81"/>
            <rFont val="Tahoma"/>
            <family val="2"/>
          </rPr>
          <t>Author:</t>
        </r>
        <r>
          <rPr>
            <sz val="9"/>
            <color indexed="81"/>
            <rFont val="Tahoma"/>
            <family val="2"/>
          </rPr>
          <t xml:space="preserve">
SQL command</t>
        </r>
      </text>
    </comment>
    <comment ref="A2" authorId="0" shapeId="0" xr:uid="{00000000-0006-0000-0000-000002000000}">
      <text>
        <r>
          <rPr>
            <b/>
            <sz val="9"/>
            <color indexed="81"/>
            <rFont val="Tahoma"/>
            <family val="2"/>
          </rPr>
          <t>Author:</t>
        </r>
        <r>
          <rPr>
            <sz val="9"/>
            <color indexed="81"/>
            <rFont val="Tahoma"/>
            <family val="2"/>
          </rPr>
          <t xml:space="preserve">
Error status</t>
        </r>
      </text>
    </comment>
    <comment ref="A3" authorId="0" shapeId="0" xr:uid="{00000000-0006-0000-0000-000003000000}">
      <text>
        <r>
          <rPr>
            <b/>
            <sz val="9"/>
            <color indexed="81"/>
            <rFont val="Tahoma"/>
            <family val="2"/>
          </rPr>
          <t>Author:</t>
        </r>
        <r>
          <rPr>
            <sz val="9"/>
            <color indexed="81"/>
            <rFont val="Tahoma"/>
            <family val="2"/>
          </rPr>
          <t xml:space="preserve">
Missing fields</t>
        </r>
      </text>
    </comment>
    <comment ref="A4" authorId="0" shapeId="0" xr:uid="{00000000-0006-0000-0000-000004000000}">
      <text>
        <r>
          <rPr>
            <b/>
            <sz val="9"/>
            <color indexed="81"/>
            <rFont val="Tahoma"/>
            <family val="2"/>
          </rPr>
          <t>Author:</t>
        </r>
        <r>
          <rPr>
            <sz val="9"/>
            <color indexed="81"/>
            <rFont val="Tahoma"/>
            <family val="2"/>
          </rPr>
          <t xml:space="preserve">
Campaign type, only Complex are loaded</t>
        </r>
      </text>
    </comment>
  </commentList>
</comments>
</file>

<file path=xl/sharedStrings.xml><?xml version="1.0" encoding="utf-8"?>
<sst xmlns="http://schemas.openxmlformats.org/spreadsheetml/2006/main" count="1687" uniqueCount="940">
  <si>
    <t>Reporting requirements</t>
  </si>
  <si>
    <t>Comms strategy summary</t>
  </si>
  <si>
    <t>Additional Performance Indicators</t>
  </si>
  <si>
    <t>Notes</t>
  </si>
  <si>
    <t>Input format</t>
  </si>
  <si>
    <t>Primary Client Contact</t>
  </si>
  <si>
    <t>e.g. seasonality, volumetric data</t>
  </si>
  <si>
    <t>What effectiveness data and benchmarks are available?</t>
  </si>
  <si>
    <t>What industry/publically available data can we access?</t>
  </si>
  <si>
    <t>e.g. PCAs, web analytics, econometrics</t>
  </si>
  <si>
    <t>e.g. CRM database</t>
  </si>
  <si>
    <t>What 1st party data are available to develop further audience insight/targeting?</t>
  </si>
  <si>
    <t>What 2nd/3rd party data are available to develop further audience insight/targeting?</t>
  </si>
  <si>
    <t>e.g. stakeholder data, partner data, additional Government departments</t>
  </si>
  <si>
    <t>Evaluation framework</t>
  </si>
  <si>
    <t>e.g. stakeholder channels, cascade partnerships, government platforms and channels, social platforms</t>
  </si>
  <si>
    <t>Role for owned and earned media</t>
  </si>
  <si>
    <t>Role for paid media</t>
  </si>
  <si>
    <t>Planning agency/client</t>
  </si>
  <si>
    <t>Initial Brief</t>
  </si>
  <si>
    <t>INPUT</t>
  </si>
  <si>
    <t>WHO WILL FILL THIS IN</t>
  </si>
  <si>
    <t>WHEN</t>
  </si>
  <si>
    <t>PROJECT MANAGEMENT</t>
  </si>
  <si>
    <t>OBJECTIVES</t>
  </si>
  <si>
    <t>AUDIENCE</t>
  </si>
  <si>
    <t>STRATEGY</t>
  </si>
  <si>
    <t>SCORING</t>
  </si>
  <si>
    <t>DATA REVIEW</t>
  </si>
  <si>
    <t>Home Office</t>
  </si>
  <si>
    <t>Providing Economic Security</t>
  </si>
  <si>
    <t>Protecting National Security</t>
  </si>
  <si>
    <t>Extending Opportunity</t>
  </si>
  <si>
    <t>Delivering Public Services</t>
  </si>
  <si>
    <t>CLIENTS</t>
  </si>
  <si>
    <t>THEMES</t>
  </si>
  <si>
    <t>Recruitment</t>
  </si>
  <si>
    <t>TYPE</t>
  </si>
  <si>
    <t>International</t>
  </si>
  <si>
    <t>TERRITORY</t>
  </si>
  <si>
    <t>GOVERNMENT AUDIENCES</t>
  </si>
  <si>
    <t>☑ ☒</t>
  </si>
  <si>
    <t>CLIENT INFORMATION</t>
  </si>
  <si>
    <t>Other Client Contacts</t>
  </si>
  <si>
    <t>Please attach existing Evaluation Framework (see guidance from GCS) as applicable - or we will include as part of our response</t>
  </si>
  <si>
    <t>What have you learnt from previous campaigns?</t>
  </si>
  <si>
    <t>e.g attach PCAs</t>
  </si>
  <si>
    <t>INPUT (Please attach)</t>
  </si>
  <si>
    <t>MEDIA CHANNEL IMPLEMENTATION</t>
  </si>
  <si>
    <t>IMPLEMENTATION / MEDIA CHANNEL STRATEGY</t>
  </si>
  <si>
    <t>Planned owned &amp; earned channels available, and how they are being used</t>
  </si>
  <si>
    <t>MEDIA CHANNELS</t>
  </si>
  <si>
    <t>TV</t>
  </si>
  <si>
    <t>ONLINE VIDEO</t>
  </si>
  <si>
    <t>OOH</t>
  </si>
  <si>
    <t xml:space="preserve">INPUT </t>
  </si>
  <si>
    <t>Creative assets available</t>
  </si>
  <si>
    <t>Audience focus</t>
  </si>
  <si>
    <t>Implementation guide</t>
  </si>
  <si>
    <t>xxxx</t>
  </si>
  <si>
    <t>Attorney General's Office</t>
  </si>
  <si>
    <t>Crown Prosecution Service</t>
  </si>
  <si>
    <t>Government Legal Department</t>
  </si>
  <si>
    <t>Serious Fraud Office</t>
  </si>
  <si>
    <t>Cabinet Office</t>
  </si>
  <si>
    <t>Prime Minister's Office, 10 Downing Street</t>
  </si>
  <si>
    <t>Office of the Leader of the House of Commons</t>
  </si>
  <si>
    <t>Office of the Leader of the House of Lords</t>
  </si>
  <si>
    <t>Crown Commercial Service</t>
  </si>
  <si>
    <t>Government Property Agency</t>
  </si>
  <si>
    <t>Civil Service Commission</t>
  </si>
  <si>
    <t>Advisory Committee on Business Appointments</t>
  </si>
  <si>
    <t>Boundary Commission for England</t>
  </si>
  <si>
    <t>Boundary Commission for Wales</t>
  </si>
  <si>
    <t>Committee on Standards in Public Life</t>
  </si>
  <si>
    <t>House of Lords Appointments Commission</t>
  </si>
  <si>
    <t>Security Vetting Appeals Panel</t>
  </si>
  <si>
    <t>Senior Salaries Review Body</t>
  </si>
  <si>
    <t>Social Mobility Commission</t>
  </si>
  <si>
    <t>Commissioner for Public Appointments</t>
  </si>
  <si>
    <t>Government Estates Management</t>
  </si>
  <si>
    <t>Infrastructure and Projects Authority</t>
  </si>
  <si>
    <t>Office of the Registrar of Consultant Lobbyists</t>
  </si>
  <si>
    <t>Privy Council Office</t>
  </si>
  <si>
    <t>Competition and Markets Authority</t>
  </si>
  <si>
    <t>HM Land Registry</t>
  </si>
  <si>
    <t>Companies House</t>
  </si>
  <si>
    <t>The Insolvency Service</t>
  </si>
  <si>
    <t>Intellectual Property Office</t>
  </si>
  <si>
    <t>Met Office</t>
  </si>
  <si>
    <t>UK Space Agency</t>
  </si>
  <si>
    <t>Advisory, Conciliation and Arbitration Service</t>
  </si>
  <si>
    <t>British Hallmarking Council</t>
  </si>
  <si>
    <t>Civil Nuclear Police Authority</t>
  </si>
  <si>
    <t>Coal Authority</t>
  </si>
  <si>
    <t>Committee on Climate Change</t>
  </si>
  <si>
    <t>Competition Service</t>
  </si>
  <si>
    <t>Nuclear Decommissioning Authority</t>
  </si>
  <si>
    <t>Small Business Commissioner</t>
  </si>
  <si>
    <t>UK Atomic Energy Authority</t>
  </si>
  <si>
    <t>UK Research and Innovation</t>
  </si>
  <si>
    <t>Committee on Fuel Poverty</t>
  </si>
  <si>
    <t>Committee on Radioactive Waste Management</t>
  </si>
  <si>
    <t>Council for Science and Technology</t>
  </si>
  <si>
    <t>Industrial Development Advisory Board</t>
  </si>
  <si>
    <t>Land Registration Rule Committee</t>
  </si>
  <si>
    <t>Low Pay Commission</t>
  </si>
  <si>
    <t>Nuclear Liabilities Financing Assurance Board</t>
  </si>
  <si>
    <t>Regulatory Policy Committee</t>
  </si>
  <si>
    <t>Central Arbitration Committee</t>
  </si>
  <si>
    <t>Competition Appeal Tribunal</t>
  </si>
  <si>
    <t>Copyright Tribunal</t>
  </si>
  <si>
    <t>British Business Bank</t>
  </si>
  <si>
    <t>Certification Officer</t>
  </si>
  <si>
    <t>Government Office for Science</t>
  </si>
  <si>
    <t>Groceries Code Adjudicator</t>
  </si>
  <si>
    <t>Independent Complaints Reviewer</t>
  </si>
  <si>
    <t>Office of Manpower Economics</t>
  </si>
  <si>
    <t>Office of the Regulator of Community Interest Companies</t>
  </si>
  <si>
    <t>Oil and Gas Authority</t>
  </si>
  <si>
    <t>Pubs Code Adjudicator</t>
  </si>
  <si>
    <t>The National Archives</t>
  </si>
  <si>
    <t>Royal Parks</t>
  </si>
  <si>
    <t>Arts Council England</t>
  </si>
  <si>
    <t>Big Lottery Fund</t>
  </si>
  <si>
    <t>British Film Institute</t>
  </si>
  <si>
    <t>British Library</t>
  </si>
  <si>
    <t>British Museum</t>
  </si>
  <si>
    <t>Gambling Commission</t>
  </si>
  <si>
    <t>Geffrye Museum</t>
  </si>
  <si>
    <t>Heritage Lottery Fund (administered by the NHMF)</t>
  </si>
  <si>
    <t>Historic England</t>
  </si>
  <si>
    <t>Horniman Public Museum and Public Park Trust</t>
  </si>
  <si>
    <t>Horserace Betting Levy Board</t>
  </si>
  <si>
    <t>Imperial War Museum</t>
  </si>
  <si>
    <t>Information Commissioner's Office</t>
  </si>
  <si>
    <t>National Gallery</t>
  </si>
  <si>
    <t>National Heritage Memorial Fund</t>
  </si>
  <si>
    <t>National Museums Liverpool</t>
  </si>
  <si>
    <t>National Portrait Gallery</t>
  </si>
  <si>
    <t>Natural History Museum</t>
  </si>
  <si>
    <t>Royal Armouries Museum</t>
  </si>
  <si>
    <t>Royal Museums Greenwich</t>
  </si>
  <si>
    <t>Science Museum Group</t>
  </si>
  <si>
    <t>Sir John Soane's Museum</t>
  </si>
  <si>
    <t>Sport England</t>
  </si>
  <si>
    <t>Sports Grounds Safety Authority</t>
  </si>
  <si>
    <t>Tate</t>
  </si>
  <si>
    <t>UK Anti-Doping</t>
  </si>
  <si>
    <t>UK Sport</t>
  </si>
  <si>
    <t>Victoria and Albert Museum</t>
  </si>
  <si>
    <t>VisitBritain</t>
  </si>
  <si>
    <t>VisitEngland</t>
  </si>
  <si>
    <t>Wallace Collection</t>
  </si>
  <si>
    <t>The Advisory Council on National Records and Archives</t>
  </si>
  <si>
    <t>The Reviewing Committee on the Export of Works of Art and Objects of Cultural Interest</t>
  </si>
  <si>
    <t>The Theatres Trust</t>
  </si>
  <si>
    <t>Treasure Valuation Committee</t>
  </si>
  <si>
    <t>BBC</t>
  </si>
  <si>
    <t>Channel 4</t>
  </si>
  <si>
    <t>Historic Royal Palaces</t>
  </si>
  <si>
    <t>English Institute of Sport</t>
  </si>
  <si>
    <t>S4C</t>
  </si>
  <si>
    <t>Department for Education</t>
  </si>
  <si>
    <t>Education and Skills Funding Agency</t>
  </si>
  <si>
    <t>Standards and Testing Agency</t>
  </si>
  <si>
    <t>Teaching Regulation Agency</t>
  </si>
  <si>
    <t>Construction Industry Training Board</t>
  </si>
  <si>
    <t>Engineering Construction Industry Training Board</t>
  </si>
  <si>
    <t>Equality and Human Rights Commission</t>
  </si>
  <si>
    <t>Higher Education Funding Council for England</t>
  </si>
  <si>
    <t>Institute for Apprenticeships</t>
  </si>
  <si>
    <t>LocatED</t>
  </si>
  <si>
    <t>Office for Fair Access</t>
  </si>
  <si>
    <t>Office for Students</t>
  </si>
  <si>
    <t>Office of the Children's Commissioner</t>
  </si>
  <si>
    <t>Student Loans Company</t>
  </si>
  <si>
    <t>School Teachers' Review Body</t>
  </si>
  <si>
    <t>Independent Review Mechanism</t>
  </si>
  <si>
    <t>Office of the Schools Adjudicator</t>
  </si>
  <si>
    <t>Forestry Commission</t>
  </si>
  <si>
    <t>The Water Services Regulation Authority</t>
  </si>
  <si>
    <t>Animal and Plant Health Agency</t>
  </si>
  <si>
    <t>Centre for Environment, Fisheries and Aquaculture Science</t>
  </si>
  <si>
    <t>Rural Payments Agency</t>
  </si>
  <si>
    <t>Veterinary Medicines Directorate</t>
  </si>
  <si>
    <t>Agriculture and Horticulture Development Board</t>
  </si>
  <si>
    <t>Board of Trustees of the Royal Botanic Gardens Kew</t>
  </si>
  <si>
    <t>Consumer Council for Water</t>
  </si>
  <si>
    <t>Environment Agency</t>
  </si>
  <si>
    <t>Joint Nature Conservation Committee</t>
  </si>
  <si>
    <t>Marine Management Organisation</t>
  </si>
  <si>
    <t>National Forest Company</t>
  </si>
  <si>
    <t>Natural England</t>
  </si>
  <si>
    <t>Sea Fish Industry Authority</t>
  </si>
  <si>
    <t>Advisory Committee on Releases to the Environment</t>
  </si>
  <si>
    <t>Independent Agricultural Appeals Panel</t>
  </si>
  <si>
    <t>Science Advisory Council</t>
  </si>
  <si>
    <t>Veterinary Products Committee</t>
  </si>
  <si>
    <t>Plant Varieties and Seeds Tribunal</t>
  </si>
  <si>
    <t>Broads Authority</t>
  </si>
  <si>
    <t>Covent Garden Market Authority</t>
  </si>
  <si>
    <t>Dartmoor National Park Authority</t>
  </si>
  <si>
    <t>Drinking Water Inspectorate</t>
  </si>
  <si>
    <t>Exmoor National Park Authority</t>
  </si>
  <si>
    <t>Lake District National Park Authority</t>
  </si>
  <si>
    <t>New Forest National Park Authority</t>
  </si>
  <si>
    <t>North York Moors National Park Authority</t>
  </si>
  <si>
    <t>Northumberland National Park Authority</t>
  </si>
  <si>
    <t>Peak District National Park Authority</t>
  </si>
  <si>
    <t>South Downs National Park Authority</t>
  </si>
  <si>
    <t>UK Co-ordinating Body</t>
  </si>
  <si>
    <t>Yorkshire Dales National Park Authority</t>
  </si>
  <si>
    <t>Department for Exiting the European Union</t>
  </si>
  <si>
    <t>Department for International Development</t>
  </si>
  <si>
    <t>Commonwealth Scholarship Commission in the UK</t>
  </si>
  <si>
    <t>Independent Commission for Aid Impact</t>
  </si>
  <si>
    <t>Government Equalities Office</t>
  </si>
  <si>
    <t>Department for International Trade</t>
  </si>
  <si>
    <t>Department for Transport</t>
  </si>
  <si>
    <t>Office of Rail and Road</t>
  </si>
  <si>
    <t>Driver and Vehicle Licensing Agency</t>
  </si>
  <si>
    <t>Driver and Vehicle Standards Agency</t>
  </si>
  <si>
    <t>Maritime and Coastguard Agency</t>
  </si>
  <si>
    <t>Vehicle Certification Agency</t>
  </si>
  <si>
    <t>British Transport Police Authority</t>
  </si>
  <si>
    <t>Directly Operated Railways Limited</t>
  </si>
  <si>
    <t>High Speed Two (HS2) Limited</t>
  </si>
  <si>
    <t>Northern Lighthouse Board</t>
  </si>
  <si>
    <t>Transport Focus</t>
  </si>
  <si>
    <t>Trinity House</t>
  </si>
  <si>
    <t>Traffic Commissioners for Great Britain</t>
  </si>
  <si>
    <t>Civil Aviation Authority</t>
  </si>
  <si>
    <t>London and Continental Railways Limited</t>
  </si>
  <si>
    <t>Air Accidents Investigation Branch</t>
  </si>
  <si>
    <t>Department for Transport Operator of Last Resort Holdings Limited</t>
  </si>
  <si>
    <t>Disabled Persons Transport Advisory Committee</t>
  </si>
  <si>
    <t>East West Railway Company Limited</t>
  </si>
  <si>
    <t>Highways England</t>
  </si>
  <si>
    <t>Marine Accident Investigation Branch</t>
  </si>
  <si>
    <t>Network Rail</t>
  </si>
  <si>
    <t>Rail Accident Investigation Branch</t>
  </si>
  <si>
    <t>Disabled People’s Employment Corporation (GB) Ltd</t>
  </si>
  <si>
    <t>Health and Safety Executive</t>
  </si>
  <si>
    <t>The Pensions Advisory Service</t>
  </si>
  <si>
    <t>The Pensions Regulator</t>
  </si>
  <si>
    <t>Industrial Injuries Advisory Council</t>
  </si>
  <si>
    <t>Social Security Advisory Committee</t>
  </si>
  <si>
    <t>The Pension Protection Fund Ombudsman</t>
  </si>
  <si>
    <t>The Pensions Ombudsman</t>
  </si>
  <si>
    <t>National Employment Savings Trust (NEST) Corporation</t>
  </si>
  <si>
    <t>Office for Nuclear Regulation</t>
  </si>
  <si>
    <t>Pension Protection Fund</t>
  </si>
  <si>
    <t>BPDTS Ltd</t>
  </si>
  <si>
    <t>Independent Case Examiner</t>
  </si>
  <si>
    <t>Remploy Pension Scheme Trustees Ltd</t>
  </si>
  <si>
    <t>Public Health England</t>
  </si>
  <si>
    <t>Care Quality Commission</t>
  </si>
  <si>
    <t>Health Education England</t>
  </si>
  <si>
    <t>Health Research Authority</t>
  </si>
  <si>
    <t>Human Fertilisation and Embryology Authority</t>
  </si>
  <si>
    <t>Human Tissue Authority</t>
  </si>
  <si>
    <t>NHS Blood and Transplant</t>
  </si>
  <si>
    <t>NHS Business Services Authority</t>
  </si>
  <si>
    <t>NHS Digital</t>
  </si>
  <si>
    <t>NHS England</t>
  </si>
  <si>
    <t>NHS Litigation Authority</t>
  </si>
  <si>
    <t>National Institute for Health and Care Excellence</t>
  </si>
  <si>
    <t>Advisory Committee on Clinical Excellence Awards</t>
  </si>
  <si>
    <t>British Pharmacopoeia Commission</t>
  </si>
  <si>
    <t>Commission on Human Medicines</t>
  </si>
  <si>
    <t>Committee on Mutagenicity of Chemicals in Food, Consumer Products and the Environment</t>
  </si>
  <si>
    <t>Independent Reconfiguration Panel</t>
  </si>
  <si>
    <t>NHS Pay Review Body</t>
  </si>
  <si>
    <t>Review Body on Doctors' and Dentists' Remuneration</t>
  </si>
  <si>
    <t>Accelerated Access Review</t>
  </si>
  <si>
    <t>Administration of Radioactive Substances Advisory Committee</t>
  </si>
  <si>
    <t>Morecambe Bay Investigation</t>
  </si>
  <si>
    <t>NHS Counter Fraud Authority</t>
  </si>
  <si>
    <t>NHS Improvement</t>
  </si>
  <si>
    <t>National Data Guardian</t>
  </si>
  <si>
    <t>National Information Board</t>
  </si>
  <si>
    <t>Porton Biopharma Limited</t>
  </si>
  <si>
    <t>Wilton Park</t>
  </si>
  <si>
    <t>British Council</t>
  </si>
  <si>
    <t>Great Britain-China Centre</t>
  </si>
  <si>
    <t>Marshall Aid Commemoration Commission</t>
  </si>
  <si>
    <t>Westminster Foundation for Democracy</t>
  </si>
  <si>
    <t>BBC World Service</t>
  </si>
  <si>
    <t>Chevening Scholarship Programme</t>
  </si>
  <si>
    <t>FCO Services</t>
  </si>
  <si>
    <t>Government Communications Headquarters</t>
  </si>
  <si>
    <t>Secret Intelligence Service</t>
  </si>
  <si>
    <t>HM Treasury</t>
  </si>
  <si>
    <t>Government Internal Audit Agency</t>
  </si>
  <si>
    <t>UK Debt Management Office</t>
  </si>
  <si>
    <t>Office for Budget Responsibility</t>
  </si>
  <si>
    <t>Royal Mint Advisory Committee</t>
  </si>
  <si>
    <t>The Crown Estate</t>
  </si>
  <si>
    <t>Financial Conduct Authority</t>
  </si>
  <si>
    <t>National Infrastructure Commission</t>
  </si>
  <si>
    <t>Payment Systems Regulator</t>
  </si>
  <si>
    <t>Royal Mint</t>
  </si>
  <si>
    <t>UK Financial Investments Limited</t>
  </si>
  <si>
    <t>UK Government Investments</t>
  </si>
  <si>
    <t>Disclosure and Barring Service</t>
  </si>
  <si>
    <t>Gangmasters and Labour Abuse Authority</t>
  </si>
  <si>
    <t>Independent Office for Police Conduct</t>
  </si>
  <si>
    <t>Office of the Immigration Services Commissioner</t>
  </si>
  <si>
    <t>Security Industry Authority</t>
  </si>
  <si>
    <t>Advisory Council on the Misuse of Drugs</t>
  </si>
  <si>
    <t>Animals in Science Committee</t>
  </si>
  <si>
    <t>Biometrics and Forensics Ethics Group</t>
  </si>
  <si>
    <t>Migration Advisory Committee</t>
  </si>
  <si>
    <t>Police Advisory Board for England and Wales</t>
  </si>
  <si>
    <t>Police Remuneration Review Body</t>
  </si>
  <si>
    <t>Technical Advisory Board</t>
  </si>
  <si>
    <t>Investigatory Powers Tribunal</t>
  </si>
  <si>
    <t>Office of Surveillance Commissioners</t>
  </si>
  <si>
    <t>Police Discipline Appeals Tribunal</t>
  </si>
  <si>
    <t>Independent Anti-slavery Commissioner</t>
  </si>
  <si>
    <t>Biometrics Commissioner</t>
  </si>
  <si>
    <t>College of Policing</t>
  </si>
  <si>
    <t>Commission for Countering Extremism</t>
  </si>
  <si>
    <t>Forensic Science Regulator</t>
  </si>
  <si>
    <t>Independent Chief Inspector of Borders and Immigration</t>
  </si>
  <si>
    <t>Independent Family Returns Panel</t>
  </si>
  <si>
    <t>Independent Reviewer of Terrorism Legislation</t>
  </si>
  <si>
    <t>Intelligence Services Commissioner</t>
  </si>
  <si>
    <t>Investigatory Powers Commissioner's Office</t>
  </si>
  <si>
    <t>National Counter Terrorism Security Office</t>
  </si>
  <si>
    <t>National Crime Agency Remuneration Review Body</t>
  </si>
  <si>
    <t>The Security Service</t>
  </si>
  <si>
    <t>Surveillance Camera Commissioner</t>
  </si>
  <si>
    <t>Ministry of Defence</t>
  </si>
  <si>
    <t>Defence Electronics and Components Agency</t>
  </si>
  <si>
    <t>Defence Science and Technology Laboratory</t>
  </si>
  <si>
    <t>UK Hydrographic Office</t>
  </si>
  <si>
    <t>National Army Museum</t>
  </si>
  <si>
    <t>National Museum of the Royal Navy</t>
  </si>
  <si>
    <t>Royal Air Force Museum</t>
  </si>
  <si>
    <t>Single Source Regulations Office</t>
  </si>
  <si>
    <t>Advisory Committee on Conscientious Objectors</t>
  </si>
  <si>
    <t>Armed Forces' Pay Review Body</t>
  </si>
  <si>
    <t>Defence Nuclear Safety Committee</t>
  </si>
  <si>
    <t>Independent Medical Expert Group</t>
  </si>
  <si>
    <t>Nuclear Research Advisory Council</t>
  </si>
  <si>
    <t>Scientific Advisory Committee on the Medical Implications of Less-Lethal Weapons</t>
  </si>
  <si>
    <t>Veterans Advisory and Pensions Committees</t>
  </si>
  <si>
    <t>The Oil and Pipelines Agency</t>
  </si>
  <si>
    <t>Central Advisory Committee on Compensation</t>
  </si>
  <si>
    <t>Advisory Group on Military Medicine</t>
  </si>
  <si>
    <t>Defence Academy of the United Kingdom</t>
  </si>
  <si>
    <t>Defence Sixth Form College</t>
  </si>
  <si>
    <t>Defence and Security Media Advisory Committee</t>
  </si>
  <si>
    <t>Fleet Air Arm Museum</t>
  </si>
  <si>
    <t>Reserve Forces' and Cadets' Associations</t>
  </si>
  <si>
    <t>Royal Marines Museum</t>
  </si>
  <si>
    <t>Royal Navy Submarine Museum</t>
  </si>
  <si>
    <t>Service Complaints Ombudsman</t>
  </si>
  <si>
    <t>Service Prosecuting Authority</t>
  </si>
  <si>
    <t>United Kingdom Reserve Forces Association</t>
  </si>
  <si>
    <t>Planning Inspectorate</t>
  </si>
  <si>
    <t>Queen Elizabeth II Conference Centre</t>
  </si>
  <si>
    <t>Ebbsfleet Development Corporation</t>
  </si>
  <si>
    <t>Homes England</t>
  </si>
  <si>
    <t>Housing Ombudsman</t>
  </si>
  <si>
    <t>Leasehold Advisory Service</t>
  </si>
  <si>
    <t>Valuation Tribunal Service</t>
  </si>
  <si>
    <t>Building Regulations Advisory Committee</t>
  </si>
  <si>
    <t>Valuation Tribunal for England</t>
  </si>
  <si>
    <t>Architects Registration Board</t>
  </si>
  <si>
    <t>Local Government and Social Care Ombudsman</t>
  </si>
  <si>
    <t>UK Holocaust Memorial Foundation</t>
  </si>
  <si>
    <t>Ministry of Justice</t>
  </si>
  <si>
    <t>Criminal Injuries Compensation Authority</t>
  </si>
  <si>
    <t>Her Majesty’s Prison and Probation Service</t>
  </si>
  <si>
    <t>Legal Aid Agency</t>
  </si>
  <si>
    <t>Office of the Public Guardian</t>
  </si>
  <si>
    <t>Cafcass</t>
  </si>
  <si>
    <t>Criminal Cases Review Commission</t>
  </si>
  <si>
    <t>Judicial Appointments Commission</t>
  </si>
  <si>
    <t>Legal Services Board</t>
  </si>
  <si>
    <t>Parole Board</t>
  </si>
  <si>
    <t>Youth Justice Board for England and Wales</t>
  </si>
  <si>
    <t>Advisory Committees on Justices of the Peace</t>
  </si>
  <si>
    <t>Civil Justice Council</t>
  </si>
  <si>
    <t>Civil Procedure Rule Committee</t>
  </si>
  <si>
    <t>Criminal Procedure Rule Committee</t>
  </si>
  <si>
    <t>Family Justice Council</t>
  </si>
  <si>
    <t>Family Procedure Rule Committee</t>
  </si>
  <si>
    <t>Independent Advisory Panel on Deaths in Custody</t>
  </si>
  <si>
    <t>Insolvency Rules Committee</t>
  </si>
  <si>
    <t>Law Commission</t>
  </si>
  <si>
    <t>Prison Service Pay Review Body</t>
  </si>
  <si>
    <t>Sentencing Council for England and Wales</t>
  </si>
  <si>
    <t>Tribunal Procedure Committee</t>
  </si>
  <si>
    <t>Academy for Social Justice Commissioning</t>
  </si>
  <si>
    <t>HM Inspectorate of Prisons</t>
  </si>
  <si>
    <t>HM Inspectorate of Probation</t>
  </si>
  <si>
    <t>Independent Monitoring Boards</t>
  </si>
  <si>
    <t>Judicial Appointments and Conduct Ombudsman</t>
  </si>
  <si>
    <t>Judicial Office</t>
  </si>
  <si>
    <t>The Legal Ombudsman</t>
  </si>
  <si>
    <t>Official Solicitor and Public Trustee</t>
  </si>
  <si>
    <t>Prisons and Probation Ombudsman</t>
  </si>
  <si>
    <t>Victims' Commissioner</t>
  </si>
  <si>
    <t>Northern Ireland Office</t>
  </si>
  <si>
    <t>Northern Ireland Human Rights Commission</t>
  </si>
  <si>
    <t>Parades Commission for Northern Ireland</t>
  </si>
  <si>
    <t>Boundary Commission for Northern Ireland</t>
  </si>
  <si>
    <t>Office of the Advocate General for Scotland</t>
  </si>
  <si>
    <t>Office of the Secretary of State for Scotland</t>
  </si>
  <si>
    <t>Boundary Commission for Scotland</t>
  </si>
  <si>
    <t>UK Export Finance</t>
  </si>
  <si>
    <t>Export Guarantees Advisory Council</t>
  </si>
  <si>
    <t>The Charity Commission</t>
  </si>
  <si>
    <t>Food Standards Agency</t>
  </si>
  <si>
    <t>Advisory Committee on Animal Feedingstuffs</t>
  </si>
  <si>
    <t>Advisory Committee on Novel Foods and Processes</t>
  </si>
  <si>
    <t>Advisory Committee on the Microbiological Safety of Food</t>
  </si>
  <si>
    <t>Committee on Toxicity of Chemicals in Food, Consumer Products and the Environment</t>
  </si>
  <si>
    <t>General Advisory Committee on Science</t>
  </si>
  <si>
    <t>Social Science Research Committee</t>
  </si>
  <si>
    <t>Forest Enterprise (England)</t>
  </si>
  <si>
    <t>Forest Research</t>
  </si>
  <si>
    <t>Government Actuary's Department</t>
  </si>
  <si>
    <t>Valuation Office Agency</t>
  </si>
  <si>
    <t>The Adjudicator’s Office</t>
  </si>
  <si>
    <t>National Crime Agency</t>
  </si>
  <si>
    <t>Supreme Court of the United Kingdom</t>
  </si>
  <si>
    <t>UK Statistics Authority</t>
  </si>
  <si>
    <t>Office for National Statistics</t>
  </si>
  <si>
    <t xml:space="preserve">Arts Council of Wales </t>
  </si>
  <si>
    <t xml:space="preserve">Arts and Humanities Research Council </t>
  </si>
  <si>
    <t xml:space="preserve">Bank of England </t>
  </si>
  <si>
    <t xml:space="preserve">Biotechnology and Biological Sciences Research Council </t>
  </si>
  <si>
    <t xml:space="preserve">Careers Wales </t>
  </si>
  <si>
    <t xml:space="preserve">Centre for the Protection of National Infrastructure </t>
  </si>
  <si>
    <t>Company Names Tribunal</t>
  </si>
  <si>
    <t xml:space="preserve">Department for Communities (Northern Ireland) </t>
  </si>
  <si>
    <t xml:space="preserve">Department for Infrastructure (Northern Ireland) </t>
  </si>
  <si>
    <t xml:space="preserve">Department for the Economy (Northern Ireland) </t>
  </si>
  <si>
    <t xml:space="preserve">Department of Agriculture, Environment and Rural Affairs (Northern Ireland) </t>
  </si>
  <si>
    <t xml:space="preserve">Department of Education (Northern Ireland) </t>
  </si>
  <si>
    <t xml:space="preserve">Department of Finance (Northern Ireland) </t>
  </si>
  <si>
    <t xml:space="preserve">Department of Health (Northern Ireland) </t>
  </si>
  <si>
    <t xml:space="preserve">Department of Justice (Northern Ireland) </t>
  </si>
  <si>
    <t>Dounreay</t>
  </si>
  <si>
    <t xml:space="preserve">Economic and Social Research Council </t>
  </si>
  <si>
    <t xml:space="preserve">The Electoral Commission </t>
  </si>
  <si>
    <t xml:space="preserve">Engineering and Physical Sciences Research Council </t>
  </si>
  <si>
    <t xml:space="preserve">Estyn </t>
  </si>
  <si>
    <t xml:space="preserve">The Executive Office (Northern Ireland) </t>
  </si>
  <si>
    <t xml:space="preserve">Fire Service College </t>
  </si>
  <si>
    <t xml:space="preserve">HM Crown Prosecution Service Inspectorate </t>
  </si>
  <si>
    <t>HM Prison Service</t>
  </si>
  <si>
    <t xml:space="preserve">Her Majesty's Government Communications Centre </t>
  </si>
  <si>
    <t xml:space="preserve">Higher Education Statistics Agency </t>
  </si>
  <si>
    <t>Independent Commission on Freedom of Information</t>
  </si>
  <si>
    <t>Independent Dormant Assets Commission</t>
  </si>
  <si>
    <t xml:space="preserve">Independent Parliamentary Standards Authority </t>
  </si>
  <si>
    <t xml:space="preserve">Iraq Inquiry </t>
  </si>
  <si>
    <t>Lammy Review</t>
  </si>
  <si>
    <t>Low Level Waste Repository Ltd</t>
  </si>
  <si>
    <t>Macur Review</t>
  </si>
  <si>
    <t xml:space="preserve">Magnox Ltd </t>
  </si>
  <si>
    <t xml:space="preserve">Medical Research Council </t>
  </si>
  <si>
    <t xml:space="preserve">NHS Wales Informatics Service </t>
  </si>
  <si>
    <t xml:space="preserve">National Institute for Health and Care Excellence </t>
  </si>
  <si>
    <t>National Probation Service</t>
  </si>
  <si>
    <t xml:space="preserve">Natural Environment Research Council </t>
  </si>
  <si>
    <t xml:space="preserve">Natural Resources Wales </t>
  </si>
  <si>
    <t xml:space="preserve">Northern Ireland Council for the Curriculum, Examinations and Assessment </t>
  </si>
  <si>
    <t xml:space="preserve">Northern Ireland Housing Executive </t>
  </si>
  <si>
    <t xml:space="preserve">Northern Ireland Policing Board </t>
  </si>
  <si>
    <t xml:space="preserve">Northern Ireland Statistics and Research Agency </t>
  </si>
  <si>
    <t>Radioactive Waste Management</t>
  </si>
  <si>
    <t>Sellafield Ltd</t>
  </si>
  <si>
    <t>Office of Tax Simplification</t>
  </si>
  <si>
    <t xml:space="preserve">The Parliamentary and Health Service Ombudsman </t>
  </si>
  <si>
    <t xml:space="preserve">Probation Board for Northern Ireland </t>
  </si>
  <si>
    <t xml:space="preserve">Professional Standards Authority for Health and Social Care </t>
  </si>
  <si>
    <t xml:space="preserve">Public Health Wales </t>
  </si>
  <si>
    <t xml:space="preserve">Public Prosecution Service for Northern Ireland </t>
  </si>
  <si>
    <t xml:space="preserve">Rail Safety and Standards Board </t>
  </si>
  <si>
    <t>Regulator of Social Housing</t>
  </si>
  <si>
    <t xml:space="preserve">Royal Parks </t>
  </si>
  <si>
    <t xml:space="preserve">Science and Technology Facilities Council </t>
  </si>
  <si>
    <t xml:space="preserve">Sports Council for Wales </t>
  </si>
  <si>
    <t>Stabilisation Unit</t>
  </si>
  <si>
    <t xml:space="preserve">Wales Audit Office </t>
  </si>
  <si>
    <t xml:space="preserve">Welsh Language Commissioner </t>
  </si>
  <si>
    <t>Bona Vacantia</t>
  </si>
  <si>
    <t>Border Force</t>
  </si>
  <si>
    <t>British Cattle Movement Service</t>
  </si>
  <si>
    <t>Centre for Connected and Autonomous Vehicles</t>
  </si>
  <si>
    <t>Civil Nuclear Constabulary</t>
  </si>
  <si>
    <t>Civil Service Board</t>
  </si>
  <si>
    <t>Civil Service Fast Stream</t>
  </si>
  <si>
    <t>Civil Service Fast Track Apprenticeship</t>
  </si>
  <si>
    <t>Civil Service Reform</t>
  </si>
  <si>
    <t>Civil Service Resourcing</t>
  </si>
  <si>
    <t>Defence Equipment and Support</t>
  </si>
  <si>
    <t>Defence Infrastructure Organisation</t>
  </si>
  <si>
    <t>Defence Nuclear Organisation</t>
  </si>
  <si>
    <t>Defence Safety Authority</t>
  </si>
  <si>
    <t>Defence and Security Accelerator</t>
  </si>
  <si>
    <t>Digital, Data and Technology Profession</t>
  </si>
  <si>
    <t>District Valuer Services (DVS)</t>
  </si>
  <si>
    <t>Export Control Joint Unit</t>
  </si>
  <si>
    <t>Financial Services Organisation</t>
  </si>
  <si>
    <t>Financial Services Trade and Investment Board</t>
  </si>
  <si>
    <t>Government Chemist</t>
  </si>
  <si>
    <t>Government Commercial Function</t>
  </si>
  <si>
    <t>Government Communication Service</t>
  </si>
  <si>
    <t>Government Corporate Finance Profession</t>
  </si>
  <si>
    <t>Government Digital Service</t>
  </si>
  <si>
    <t>Government Economic Service</t>
  </si>
  <si>
    <t>Government Finance Profession</t>
  </si>
  <si>
    <t>Government IT Profession</t>
  </si>
  <si>
    <t>Government Legal Profession</t>
  </si>
  <si>
    <t>Government Occupational Psychology Profession</t>
  </si>
  <si>
    <t>Government Operational Research Service</t>
  </si>
  <si>
    <t>Government Planning Inspectors</t>
  </si>
  <si>
    <t>Government Planning Profession</t>
  </si>
  <si>
    <t>Government Security Profession</t>
  </si>
  <si>
    <t>Government Social Research Profession</t>
  </si>
  <si>
    <t>Government Statistical Service</t>
  </si>
  <si>
    <t>Government Tax Profession</t>
  </si>
  <si>
    <t>Government Veterinary Services</t>
  </si>
  <si>
    <t>HM Nautical Almanac Office</t>
  </si>
  <si>
    <t>HM Passport Office</t>
  </si>
  <si>
    <t>Healthcare UK</t>
  </si>
  <si>
    <t>Human Resources Profession</t>
  </si>
  <si>
    <t>Immigration Enforcement</t>
  </si>
  <si>
    <t>Innovate UK</t>
  </si>
  <si>
    <t>Intelligence Analysis</t>
  </si>
  <si>
    <t>Internal Audit Profession</t>
  </si>
  <si>
    <t>Joint Forces Command</t>
  </si>
  <si>
    <t>Medical Profession</t>
  </si>
  <si>
    <t>Military Aviation Authority</t>
  </si>
  <si>
    <t>National security and intelligence</t>
  </si>
  <si>
    <t>Office for Civil Society</t>
  </si>
  <si>
    <t>Office for Disability Issues</t>
  </si>
  <si>
    <t>Office for Life Sciences</t>
  </si>
  <si>
    <t>Office for Low Emission Vehicles</t>
  </si>
  <si>
    <t>Office for Product Safety and Standards</t>
  </si>
  <si>
    <t>Office of Financial Sanctions Implementation</t>
  </si>
  <si>
    <t>Office of the Parliamentary Counsel</t>
  </si>
  <si>
    <t>Open Public Services</t>
  </si>
  <si>
    <t>Operational Delivery Profession</t>
  </si>
  <si>
    <t>Policy Profession</t>
  </si>
  <si>
    <t>Preventing Sexual Violence Initiative</t>
  </si>
  <si>
    <t>Procurement profession</t>
  </si>
  <si>
    <t>Project Delivery Profession</t>
  </si>
  <si>
    <t>Queen's Harbour Master</t>
  </si>
  <si>
    <t>Race Disparity Unit</t>
  </si>
  <si>
    <t>Rural Development Programme for England Network</t>
  </si>
  <si>
    <t>Schools Commissioners Group</t>
  </si>
  <si>
    <t>UK Visas and Immigration</t>
  </si>
  <si>
    <t>UKTI Education</t>
  </si>
  <si>
    <t>UKTI Life Sciences Organisation</t>
  </si>
  <si>
    <t>Veterans UK</t>
  </si>
  <si>
    <t>jHub Defence Innovation</t>
  </si>
  <si>
    <t>Northern Ireland Executive </t>
  </si>
  <si>
    <t>Welsh Government</t>
  </si>
  <si>
    <t>Awareness</t>
  </si>
  <si>
    <t>Behaviour- Start</t>
  </si>
  <si>
    <t>Behvaiour- Stop</t>
  </si>
  <si>
    <t>Behaviour- Maintain</t>
  </si>
  <si>
    <t>All UK</t>
  </si>
  <si>
    <t>England</t>
  </si>
  <si>
    <t>Scotland</t>
  </si>
  <si>
    <t>Wales</t>
  </si>
  <si>
    <t>Northern Ireland</t>
  </si>
  <si>
    <t xml:space="preserve">Regional </t>
  </si>
  <si>
    <t>Local</t>
  </si>
  <si>
    <t>PASS</t>
  </si>
  <si>
    <t>Yes</t>
  </si>
  <si>
    <t>No</t>
  </si>
  <si>
    <t xml:space="preserve">CHILDREN
(0-15)
</t>
  </si>
  <si>
    <t>ABC1</t>
  </si>
  <si>
    <t>C2DE</t>
  </si>
  <si>
    <t>FAMILIES (with children)</t>
  </si>
  <si>
    <t>YOUTH (16-24)</t>
  </si>
  <si>
    <t>MID-LIFE (25-54)</t>
  </si>
  <si>
    <t>RETIREMENT (55-75)</t>
  </si>
  <si>
    <t>ELDERLY (76+)</t>
  </si>
  <si>
    <t>SECTOR SPECIFIC STAKEHOLDERS</t>
  </si>
  <si>
    <t>BUSINESS (SME / SE)</t>
  </si>
  <si>
    <t>BUSINESS (LE)</t>
  </si>
  <si>
    <t>INTERNAT'L (ANY)</t>
  </si>
  <si>
    <t xml:space="preserve">RADIO </t>
  </si>
  <si>
    <t>OUT OF HOME</t>
  </si>
  <si>
    <t>EVENTS</t>
  </si>
  <si>
    <t>DIGITAL AUDIO</t>
  </si>
  <si>
    <t>PAID SEARCH</t>
  </si>
  <si>
    <t>BENCHMARKING THEMES</t>
  </si>
  <si>
    <t xml:space="preserve">SUB DEPARTMENT/ALB </t>
  </si>
  <si>
    <t>Health</t>
  </si>
  <si>
    <t>Environment and Transport</t>
  </si>
  <si>
    <t>Business and Economy</t>
  </si>
  <si>
    <t>Benefits and Tax</t>
  </si>
  <si>
    <t>Education and Skills</t>
  </si>
  <si>
    <t>Justice, Security and Defence</t>
  </si>
  <si>
    <t>Tourism and Culture</t>
  </si>
  <si>
    <t>Social Cohesion</t>
  </si>
  <si>
    <t>New</t>
  </si>
  <si>
    <t>Establishing</t>
  </si>
  <si>
    <t>Established*</t>
  </si>
  <si>
    <t>Pilot*</t>
  </si>
  <si>
    <t>CAMPAIGN ESTABLISHMENT</t>
  </si>
  <si>
    <t>CHANNEL</t>
  </si>
  <si>
    <t>PRINT</t>
  </si>
  <si>
    <t>PAID SOCIAL</t>
  </si>
  <si>
    <t>Social analytics</t>
  </si>
  <si>
    <t>Web analytics</t>
  </si>
  <si>
    <t>Social Listening</t>
  </si>
  <si>
    <t>Tracking - pre and post or omnibus</t>
  </si>
  <si>
    <t>Attribution</t>
  </si>
  <si>
    <t>Econometrics</t>
  </si>
  <si>
    <t>BROADCAST VOD</t>
  </si>
  <si>
    <t>Audience pathway / journey insights: Is there any research detailing how the target audience behaves from early awareness through to intended outcome / result?</t>
  </si>
  <si>
    <t>Creative strategy and platform summary.  Please summarise and attach any relevant information.</t>
  </si>
  <si>
    <t>Budget allocation by channel with any supporting rationale</t>
  </si>
  <si>
    <t>Attach as required - or distil key pathway insights</t>
  </si>
  <si>
    <t>AV (TV, BVOD, Cinema)</t>
  </si>
  <si>
    <t>Guidance</t>
  </si>
  <si>
    <t>Differences from main brief</t>
  </si>
  <si>
    <t>Primary VOD KPI</t>
  </si>
  <si>
    <t>Cinema Specifics</t>
  </si>
  <si>
    <t>Online Video (inc YouTube)</t>
  </si>
  <si>
    <t xml:space="preserve">Who is the target audience(s)? Demographics, attitudes, media consumption etc. Please include TGI coding if known. </t>
  </si>
  <si>
    <t>Is there a specific reach and frequency target for all of UK or specific regions?</t>
  </si>
  <si>
    <t>Classic OOH - Portrait / Landscape 
Digital OOH - Portrait / Landscape / Static / Full Motion Video</t>
  </si>
  <si>
    <t>OOH regions</t>
  </si>
  <si>
    <t>OOH campaign timings</t>
  </si>
  <si>
    <t>Does the OOH run alongside all other media, or only at certain times?</t>
  </si>
  <si>
    <t>Any specific format requirements?</t>
  </si>
  <si>
    <t xml:space="preserve">Are there any specific formats we should look into, or is a recommendation preferred? </t>
  </si>
  <si>
    <t>Is the campaign time sensitive</t>
  </si>
  <si>
    <t>Is creative available now?</t>
  </si>
  <si>
    <t>Can we test the effectiveness of the campaign creative in advance via our Talon Canvas tool and suggest potential amends to further increase awareness and recall</t>
  </si>
  <si>
    <t>What are the measureable objectives</t>
  </si>
  <si>
    <t>e.g. increase sales, awareness, market share, footfall, web traffic, downloads/interactions, social/earned media?</t>
  </si>
  <si>
    <t>Campaign restrictions</t>
  </si>
  <si>
    <t>Are there any campaign restrictions? Any areas we cannot advertise in etc.?</t>
  </si>
  <si>
    <t>Print</t>
  </si>
  <si>
    <t>e.g. print vehicle (newspapers or magazines), sections, creativity flexibility</t>
  </si>
  <si>
    <t>Inc date available, is sizing flexible?</t>
  </si>
  <si>
    <t>Clashes to avoid</t>
  </si>
  <si>
    <t>Specific Regionality, weekly weights, stations to be included/excluded, day of week, dayaprts</t>
  </si>
  <si>
    <t>Partnerships</t>
  </si>
  <si>
    <t>Campaign Strategy</t>
  </si>
  <si>
    <t>Campaign Timings</t>
  </si>
  <si>
    <t>Digital (all formats)</t>
  </si>
  <si>
    <t>Media Launch Date</t>
  </si>
  <si>
    <t>Age</t>
  </si>
  <si>
    <t>Gender</t>
  </si>
  <si>
    <t>Demographics</t>
  </si>
  <si>
    <t>Interest</t>
  </si>
  <si>
    <t>Location</t>
  </si>
  <si>
    <t>Audience Data Usage</t>
  </si>
  <si>
    <t>1st party (ex: CRM, Website visitor)</t>
  </si>
  <si>
    <t>2nd Party</t>
  </si>
  <si>
    <t>3rd Party</t>
  </si>
  <si>
    <t>Creative</t>
  </si>
  <si>
    <t>Asset Format (text, image, video)</t>
  </si>
  <si>
    <t>Asset Size</t>
  </si>
  <si>
    <t>Asset Delivery Date</t>
  </si>
  <si>
    <t>Destination URLs</t>
  </si>
  <si>
    <t>Media Tracking Requirements</t>
  </si>
  <si>
    <t>Ad Fraud</t>
  </si>
  <si>
    <t>Do you have a container tag?</t>
  </si>
  <si>
    <t>Paid Search</t>
  </si>
  <si>
    <t>Social Ads</t>
  </si>
  <si>
    <t>What is the main role for OOH include previous campaign learnings</t>
  </si>
  <si>
    <t>Display (Programmatic)</t>
  </si>
  <si>
    <t>Any Preference of Media Channel / Partner</t>
  </si>
  <si>
    <t>Select from drop down menu</t>
  </si>
  <si>
    <t xml:space="preserve">Budget </t>
  </si>
  <si>
    <t>Name:</t>
  </si>
  <si>
    <t>Email:</t>
  </si>
  <si>
    <t>Tel no:</t>
  </si>
  <si>
    <t>(if applicable)</t>
  </si>
  <si>
    <t xml:space="preserve">Additional contacts </t>
  </si>
  <si>
    <t xml:space="preserve">Response timelines </t>
  </si>
  <si>
    <t>(Outcome)</t>
  </si>
  <si>
    <t xml:space="preserve">Comms objective contributing to policy aim </t>
  </si>
  <si>
    <t>(achievable, measurable, quantified)</t>
  </si>
  <si>
    <t xml:space="preserve">Media KPIs that we should optimise to </t>
  </si>
  <si>
    <t>(Outputs)</t>
  </si>
  <si>
    <t xml:space="preserve">Secondary audience category </t>
  </si>
  <si>
    <t xml:space="preserve"> (Please provide detailed targeting requirements)</t>
  </si>
  <si>
    <t>Key audience insights that inform the strategic approach</t>
  </si>
  <si>
    <t>(Try to limit to the top 3 or 4 insights)</t>
  </si>
  <si>
    <t>DISPLAY</t>
  </si>
  <si>
    <t xml:space="preserve">Role for channels </t>
  </si>
  <si>
    <t>(For each channel selected, please define the role for that channel in relation to the strategic approach - these may not be mutually exclusive)</t>
  </si>
  <si>
    <t xml:space="preserve">Proposed paid channels                                                                                              </t>
  </si>
  <si>
    <t>(Select all that apply)</t>
  </si>
  <si>
    <t>(Please select all that apply)</t>
  </si>
  <si>
    <t xml:space="preserve">Timing and flighting overview </t>
  </si>
  <si>
    <t>(how should this campaign be phased in terms of media channel, emphasis on key periods / days / times of day)</t>
  </si>
  <si>
    <t xml:space="preserve">Additional measurement capabilities </t>
  </si>
  <si>
    <t>Role for channel</t>
  </si>
  <si>
    <t>Budget</t>
  </si>
  <si>
    <t>Role for channels</t>
  </si>
  <si>
    <t>Reach and frequency targets</t>
  </si>
  <si>
    <t>view through; click through; completed views; cost per view; reach</t>
  </si>
  <si>
    <t>eg; flight dates, regionality</t>
  </si>
  <si>
    <t>eg; films to target/avoid regions to focus on</t>
  </si>
  <si>
    <t xml:space="preserve">Reach and frequency targets </t>
  </si>
  <si>
    <t>eg; weekly weights, dayparts, day of week, channel or programme requirements</t>
  </si>
  <si>
    <t>eg; flighting, dayparts, day of week, site list requirements</t>
  </si>
  <si>
    <t>Role for Channel</t>
  </si>
  <si>
    <t>planning audience detail. TGI auudience codes if possible. What is the audience detail for techedge?</t>
  </si>
  <si>
    <t>please include link to creative if possible, if not then description of content of creative</t>
  </si>
  <si>
    <t>Please include link to creative if possible, if not then description of content of creative</t>
  </si>
  <si>
    <t xml:space="preserve">Media Objective </t>
  </si>
  <si>
    <t>(eg brand awareness, traffic, sales)</t>
  </si>
  <si>
    <t xml:space="preserve">Primary audience category </t>
  </si>
  <si>
    <t>(if different from Media Strategy Brief)</t>
  </si>
  <si>
    <t xml:space="preserve">Target Audience Detail </t>
  </si>
  <si>
    <t>Behavioural Traits</t>
  </si>
  <si>
    <t>(suggested)</t>
  </si>
  <si>
    <t>Key Performance Indicator</t>
  </si>
  <si>
    <t>Media Standards</t>
  </si>
  <si>
    <t xml:space="preserve">Trafficking Details
</t>
  </si>
  <si>
    <t>No of Formats; No of creative iterations; rotation details; delievery date of each rotation</t>
  </si>
  <si>
    <t xml:space="preserve">Who controls the site(s)
</t>
  </si>
  <si>
    <t>Creative agency; other</t>
  </si>
  <si>
    <t xml:space="preserve">Contact name for tagging
</t>
  </si>
  <si>
    <t>Provide Email</t>
  </si>
  <si>
    <t>competitive set</t>
  </si>
  <si>
    <t>Broadcast Radio</t>
  </si>
  <si>
    <t xml:space="preserve"> Digital Audio (inc Podcasts)</t>
  </si>
  <si>
    <t>Audio</t>
  </si>
  <si>
    <t>Background Context</t>
  </si>
  <si>
    <t>please add detail if different from Media Strategy Brief</t>
  </si>
  <si>
    <t>Has this been agreed/discussed with any Media Owners?</t>
  </si>
  <si>
    <t>select from drop down</t>
  </si>
  <si>
    <t>Potential for addressable TV activation</t>
  </si>
  <si>
    <t>Brand Safety</t>
  </si>
  <si>
    <t>Partnership Only</t>
  </si>
  <si>
    <t>Complex</t>
  </si>
  <si>
    <t>Quick Turnaround</t>
  </si>
  <si>
    <t>Simple</t>
  </si>
  <si>
    <t>Digital Only</t>
  </si>
  <si>
    <t xml:space="preserve">Emergency </t>
  </si>
  <si>
    <t>10 days</t>
  </si>
  <si>
    <t>48 hrs</t>
  </si>
  <si>
    <t>24 hrs</t>
  </si>
  <si>
    <t>Campaign Type</t>
  </si>
  <si>
    <t>Response Time</t>
  </si>
  <si>
    <t>What assets do you have to use?</t>
  </si>
  <si>
    <t>DIGITAL ONLY CAMPAIGN BRIEF</t>
  </si>
  <si>
    <t xml:space="preserve">PLEASE ALSO COMPLETE KEY PROJECT INFORMATION &amp; MEDIA STRATEGY BRIEF </t>
  </si>
  <si>
    <t>(if different from standard SLA level)</t>
  </si>
  <si>
    <t>Campaign Outcome Data Available</t>
  </si>
  <si>
    <r>
      <t xml:space="preserve">Does the OOH activity need to be installed and removed by a certain date? Please consider the posting cycle which for some formats can take a number of days before the campaign is fully live. On some formats OOH placements begin to go live a few days prior to the official campaign start date i.e London Underground. 
If the campaign has to be live between specific dates </t>
    </r>
    <r>
      <rPr>
        <b/>
        <sz val="10"/>
        <color theme="2"/>
        <rFont val="Arial Narrow"/>
        <family val="2"/>
      </rPr>
      <t>only</t>
    </r>
    <r>
      <rPr>
        <sz val="10"/>
        <color theme="2"/>
        <rFont val="Arial Narrow"/>
        <family val="2"/>
      </rPr>
      <t xml:space="preserve"> please highlight in this section</t>
    </r>
  </si>
  <si>
    <t>Client</t>
  </si>
  <si>
    <t>?</t>
  </si>
  <si>
    <t>Product</t>
  </si>
  <si>
    <t>Campaign Name</t>
  </si>
  <si>
    <t>CampaignDescription</t>
  </si>
  <si>
    <t>Start Date</t>
  </si>
  <si>
    <t>End Date</t>
  </si>
  <si>
    <t>Benchmarking Theme</t>
  </si>
  <si>
    <t>Campaign Geography</t>
  </si>
  <si>
    <t>Campagn Type</t>
  </si>
  <si>
    <t>Unbrella Campaign</t>
  </si>
  <si>
    <t>Campaign Estabishment</t>
  </si>
  <si>
    <t>MG OMD Leader</t>
  </si>
  <si>
    <t>Creative Contacts</t>
  </si>
  <si>
    <t>Additional Contacts</t>
  </si>
  <si>
    <t>Reponse Timelines</t>
  </si>
  <si>
    <t>Planning Agency Contact</t>
  </si>
  <si>
    <t>Campaign Geography Builder</t>
  </si>
  <si>
    <t>MG OMD Lead Builder</t>
  </si>
  <si>
    <t>Primary Client Contact Builder</t>
  </si>
  <si>
    <t>x</t>
  </si>
  <si>
    <t>On/Off</t>
  </si>
  <si>
    <t>Tax Build Number (retired)</t>
  </si>
  <si>
    <t>Emergency Campaign (retired)</t>
  </si>
  <si>
    <t xml:space="preserve"> _Add a brief description of the comms objective. Click the three dots above and select_ Edit campaign _to add this._</t>
  </si>
  <si>
    <t>ERRORS</t>
  </si>
  <si>
    <t>Approved Total PASS spend (£)</t>
  </si>
  <si>
    <r>
      <t xml:space="preserve">Campaign Purchase Order (PO) once approved
</t>
    </r>
    <r>
      <rPr>
        <i/>
        <sz val="8"/>
        <color rgb="FFFF0000"/>
        <rFont val="Arial Narrow"/>
        <family val="2"/>
      </rPr>
      <t>To be completed at point of media plan approval</t>
    </r>
  </si>
  <si>
    <t>Policy aim detail</t>
  </si>
  <si>
    <t>Specific Audience Description / Segment</t>
  </si>
  <si>
    <t>SPONSORSHIP</t>
  </si>
  <si>
    <t>DIRECT MAIL</t>
  </si>
  <si>
    <t>DOOR DROPS</t>
  </si>
  <si>
    <t>PARTNERSHIP</t>
  </si>
  <si>
    <r>
      <t xml:space="preserve">OTHER </t>
    </r>
    <r>
      <rPr>
        <sz val="8"/>
        <color theme="2"/>
        <rFont val="Arial Narrow"/>
        <family val="2"/>
      </rPr>
      <t>(e.g. Affiliates, mail inserts etc)</t>
    </r>
  </si>
  <si>
    <t>20 days</t>
  </si>
  <si>
    <t>Campaign Objective</t>
  </si>
  <si>
    <t>Filename (retired, done by loader)</t>
  </si>
  <si>
    <t xml:space="preserve">Name: </t>
  </si>
  <si>
    <r>
      <t xml:space="preserve">Overarching Campaign linked to (if applicable)
</t>
    </r>
    <r>
      <rPr>
        <sz val="8"/>
        <color theme="2"/>
        <rFont val="Arial Narrow"/>
        <family val="2"/>
      </rPr>
      <t>Please state if the campaign (strand) is linked to a longer running established campaign e.g. Change 4 Life</t>
    </r>
  </si>
  <si>
    <t>Overarching Campaign KPI (if applicable)</t>
  </si>
  <si>
    <r>
      <t xml:space="preserve">Frequency </t>
    </r>
    <r>
      <rPr>
        <i/>
        <sz val="8"/>
        <color theme="2"/>
        <rFont val="Arial Narrow"/>
        <family val="2"/>
      </rPr>
      <t>(How frequently data is collected)</t>
    </r>
  </si>
  <si>
    <t>The date this will be available and sent to MG OMD post campaign</t>
  </si>
  <si>
    <t>MG OMD Client Lead &amp; Campaign Delivery Manager</t>
  </si>
  <si>
    <t>Creative agency contact</t>
  </si>
  <si>
    <t xml:space="preserve">Planning agency contact </t>
  </si>
  <si>
    <t>Other client contacts</t>
  </si>
  <si>
    <t>Primary client contact</t>
  </si>
  <si>
    <r>
      <t xml:space="preserve">Professionally Assured?
</t>
    </r>
    <r>
      <rPr>
        <sz val="8"/>
        <color theme="2"/>
        <rFont val="Arial Narrow"/>
        <family val="2"/>
      </rPr>
      <t>Select from drop-down menu</t>
    </r>
  </si>
  <si>
    <r>
      <t xml:space="preserve">Overarching Campaign Objective (If applicable)
</t>
    </r>
    <r>
      <rPr>
        <sz val="8"/>
        <color theme="2"/>
        <rFont val="Arial Narrow"/>
        <family val="2"/>
      </rPr>
      <t>Select from drop-down menu — aligned to Eval Framework 2.0</t>
    </r>
  </si>
  <si>
    <t>Other: please add detail. If International, please list specific countries here:</t>
  </si>
  <si>
    <t>(i.e. web, partnerships, PR agencies)</t>
  </si>
  <si>
    <t xml:space="preserve">GUIDE TO USING THIS MEDIA BUYING BRIEFING TEMPLATE.  The intention behind the media buying brief is for us to create media plans that maximise your outcomes objectives.  Our process is designed to be iterative, so we will try to build the brief, with you and your planning agencies throughout the process.  Many of the cells use drop-down menus to align to CCS naming conventions, please use where possible.  If you have any questions or need help completing this briefing template, please contact your Client Partner who will be happy to help.  </t>
  </si>
  <si>
    <r>
      <t xml:space="preserve">Unique MG campaign code 
</t>
    </r>
    <r>
      <rPr>
        <sz val="8"/>
        <color rgb="FFFF0000"/>
        <rFont val="Arial Narrow"/>
        <family val="2"/>
      </rPr>
      <t xml:space="preserve">(Your Client Partner will fill this out when they receive the brief) </t>
    </r>
  </si>
  <si>
    <r>
      <t>Ministerial Department / Main Organisation</t>
    </r>
    <r>
      <rPr>
        <b/>
        <sz val="12"/>
        <color rgb="FFFF0000"/>
        <rFont val="Arial Narrow"/>
        <family val="2"/>
      </rPr>
      <t xml:space="preserve"> *</t>
    </r>
    <r>
      <rPr>
        <b/>
        <sz val="10"/>
        <color theme="2"/>
        <rFont val="Arial Narrow"/>
        <family val="2"/>
      </rPr>
      <t xml:space="preserve">
</t>
    </r>
    <r>
      <rPr>
        <sz val="8"/>
        <color theme="2"/>
        <rFont val="Arial Narrow"/>
        <family val="2"/>
      </rPr>
      <t>Select from drop-down menu</t>
    </r>
  </si>
  <si>
    <r>
      <t xml:space="preserve">Department / ALB </t>
    </r>
    <r>
      <rPr>
        <b/>
        <sz val="11"/>
        <color rgb="FFFF0000"/>
        <rFont val="Arial Narrow"/>
        <family val="2"/>
      </rPr>
      <t>*</t>
    </r>
    <r>
      <rPr>
        <b/>
        <sz val="10"/>
        <color theme="2"/>
        <rFont val="Arial Narrow"/>
        <family val="2"/>
      </rPr>
      <t xml:space="preserve">
</t>
    </r>
    <r>
      <rPr>
        <sz val="8"/>
        <color theme="2"/>
        <rFont val="Arial Narrow"/>
        <family val="2"/>
      </rPr>
      <t>Select from drop-down menu- if any cross department please flag seperately in column E</t>
    </r>
  </si>
  <si>
    <r>
      <t xml:space="preserve">Campaign (strand) name </t>
    </r>
    <r>
      <rPr>
        <b/>
        <sz val="11"/>
        <color rgb="FFFF0000"/>
        <rFont val="Arial Narrow"/>
        <family val="2"/>
      </rPr>
      <t>*</t>
    </r>
    <r>
      <rPr>
        <b/>
        <sz val="10"/>
        <color theme="2"/>
        <rFont val="Arial Narrow"/>
        <family val="2"/>
      </rPr>
      <t xml:space="preserve">
</t>
    </r>
    <r>
      <rPr>
        <sz val="10"/>
        <color theme="2"/>
        <rFont val="Arial Narrow"/>
        <family val="2"/>
      </rPr>
      <t>(</t>
    </r>
    <r>
      <rPr>
        <sz val="8"/>
        <color theme="2"/>
        <rFont val="Arial Narrow"/>
        <family val="2"/>
      </rPr>
      <t>By this we mean the specfic campaign the brief is being used to set up/buy)</t>
    </r>
  </si>
  <si>
    <r>
      <t xml:space="preserve">Benchmarking theme </t>
    </r>
    <r>
      <rPr>
        <b/>
        <sz val="11"/>
        <color rgb="FFFF0000"/>
        <rFont val="Arial Narrow"/>
        <family val="2"/>
      </rPr>
      <t>*</t>
    </r>
    <r>
      <rPr>
        <b/>
        <sz val="10"/>
        <color theme="2"/>
        <rFont val="Arial Narrow"/>
        <family val="2"/>
      </rPr>
      <t xml:space="preserve">
</t>
    </r>
    <r>
      <rPr>
        <sz val="8"/>
        <color theme="2"/>
        <rFont val="Arial Narrow"/>
        <family val="2"/>
      </rPr>
      <t>Select from drop-down menu — aligned to GCS themes</t>
    </r>
  </si>
  <si>
    <r>
      <t xml:space="preserve">Campaign (strand) Objective / Theme </t>
    </r>
    <r>
      <rPr>
        <b/>
        <sz val="11"/>
        <color rgb="FFFF0000"/>
        <rFont val="Arial Narrow"/>
        <family val="2"/>
      </rPr>
      <t>*</t>
    </r>
    <r>
      <rPr>
        <b/>
        <sz val="10"/>
        <color theme="2"/>
        <rFont val="Arial Narrow"/>
        <family val="2"/>
      </rPr>
      <t xml:space="preserve">
</t>
    </r>
    <r>
      <rPr>
        <sz val="8"/>
        <color theme="2"/>
        <rFont val="Arial Narrow"/>
        <family val="2"/>
      </rPr>
      <t>Select from drop-down menu — aligned to Eval Framework 2.0</t>
    </r>
  </si>
  <si>
    <r>
      <t xml:space="preserve">
Campaign (strand) Geography</t>
    </r>
    <r>
      <rPr>
        <b/>
        <sz val="11"/>
        <color rgb="FFFF0000"/>
        <rFont val="Arial Narrow"/>
        <family val="2"/>
      </rPr>
      <t xml:space="preserve"> *</t>
    </r>
    <r>
      <rPr>
        <b/>
        <sz val="10"/>
        <color theme="2"/>
        <rFont val="Arial Narrow"/>
        <family val="2"/>
      </rPr>
      <t xml:space="preserve">
</t>
    </r>
    <r>
      <rPr>
        <i/>
        <sz val="9"/>
        <color theme="2"/>
        <rFont val="Arial Narrow"/>
        <family val="2"/>
      </rPr>
      <t>Please select all that apply</t>
    </r>
  </si>
  <si>
    <r>
      <t xml:space="preserve">Budget (£) </t>
    </r>
    <r>
      <rPr>
        <b/>
        <sz val="11"/>
        <color rgb="FFFF0000"/>
        <rFont val="Arial Narrow"/>
        <family val="2"/>
      </rPr>
      <t>*</t>
    </r>
    <r>
      <rPr>
        <b/>
        <sz val="10"/>
        <color theme="2"/>
        <rFont val="Arial Narrow"/>
        <family val="2"/>
      </rPr>
      <t xml:space="preserve">
</t>
    </r>
    <r>
      <rPr>
        <sz val="9"/>
        <color theme="2"/>
        <rFont val="Arial Narrow"/>
        <family val="2"/>
      </rPr>
      <t>Total CTC exlusive of VAT</t>
    </r>
  </si>
  <si>
    <r>
      <t xml:space="preserve">Campaign (strand) Start Date </t>
    </r>
    <r>
      <rPr>
        <b/>
        <sz val="12"/>
        <color rgb="FFFF0000"/>
        <rFont val="Arial Narrow"/>
        <family val="2"/>
      </rPr>
      <t>*</t>
    </r>
  </si>
  <si>
    <r>
      <t xml:space="preserve">Financial Year </t>
    </r>
    <r>
      <rPr>
        <sz val="8"/>
        <color theme="2"/>
        <rFont val="Arial Narrow"/>
        <family val="2"/>
      </rPr>
      <t xml:space="preserve">(FY x / x) </t>
    </r>
    <r>
      <rPr>
        <sz val="11"/>
        <color rgb="FFFF0000"/>
        <rFont val="Arial"/>
        <family val="2"/>
      </rPr>
      <t>*</t>
    </r>
  </si>
  <si>
    <r>
      <t xml:space="preserve">Campaign (strand) Burst (no./always on) </t>
    </r>
    <r>
      <rPr>
        <b/>
        <sz val="11"/>
        <color rgb="FFFF0000"/>
        <rFont val="Arial Narrow"/>
        <family val="2"/>
      </rPr>
      <t>*</t>
    </r>
  </si>
  <si>
    <r>
      <t xml:space="preserve">Outcome Data Type &amp; Source  </t>
    </r>
    <r>
      <rPr>
        <i/>
        <sz val="8"/>
        <color theme="2"/>
        <rFont val="Arial Narrow"/>
        <family val="2"/>
      </rPr>
      <t>(E.g. the outcome data which represents the campaign KPIs/campaign success such as applications, sign ups, attitude change % etc) — please also mention if significant spend on owned or 'other' comms such as telemarketing</t>
    </r>
  </si>
  <si>
    <t>Civil Service</t>
  </si>
  <si>
    <t>EU Exit</t>
  </si>
  <si>
    <t>Department for Business, Energy and Industrial Strategy</t>
  </si>
  <si>
    <t>Department for Digital, Culture, Media and Sport</t>
  </si>
  <si>
    <t>Department for Environment Food and Rural Affairs</t>
  </si>
  <si>
    <t>Department for Work and Pensions</t>
  </si>
  <si>
    <t>Department of Health and Social Care</t>
  </si>
  <si>
    <t>Medicines and Healthcare Products Regulatory Agency</t>
  </si>
  <si>
    <t>NHS Scotland</t>
  </si>
  <si>
    <t>NHS Wales</t>
  </si>
  <si>
    <t>Health and Social Care Northern Ireland</t>
  </si>
  <si>
    <t>Foreign and Commonwealth Office</t>
  </si>
  <si>
    <t>HM Revenue and Customs</t>
  </si>
  <si>
    <t>HM Inspectorate of Constabulary and Fire and Rescue Services</t>
  </si>
  <si>
    <t>Royal Navy</t>
  </si>
  <si>
    <t>Royal Air Force</t>
  </si>
  <si>
    <t>The Army</t>
  </si>
  <si>
    <t>Ministry of Housing, Communities and Local Government</t>
  </si>
  <si>
    <t>Help to Buy Limited</t>
  </si>
  <si>
    <t>HM Courts and Tribunals Service</t>
  </si>
  <si>
    <t>National Savings and Investments</t>
  </si>
  <si>
    <t>Office for Communications</t>
  </si>
  <si>
    <t xml:space="preserve">Office of the Secretary of State for Wales </t>
  </si>
  <si>
    <t>Office of Gas and Electricity Markets</t>
  </si>
  <si>
    <t>Office of Qualifications and Examinations Regulation</t>
  </si>
  <si>
    <t>Office for Standards in Education, Children's Services, and Skills</t>
  </si>
  <si>
    <t>Post Office</t>
  </si>
  <si>
    <t>ALB / Public Body / Other</t>
  </si>
  <si>
    <t>Alzheimer's Society</t>
  </si>
  <si>
    <t xml:space="preserve">Chief Fire and Rescue Adviser </t>
  </si>
  <si>
    <t>Department for International Trade Defence and Security Organisation</t>
  </si>
  <si>
    <t>Government Knowledge and Information Management Profession</t>
  </si>
  <si>
    <t>Government Science and Engineering Profession</t>
  </si>
  <si>
    <t>Kirklees Council</t>
  </si>
  <si>
    <t xml:space="preserve">National Cyber Security Centre </t>
  </si>
  <si>
    <t xml:space="preserve">Ordnance Survey </t>
  </si>
  <si>
    <t>Portsmouth City Council</t>
  </si>
  <si>
    <t>Royal Holloway</t>
  </si>
  <si>
    <t>Scottish Government</t>
  </si>
  <si>
    <t>Multi-Department Lead Campaigns</t>
  </si>
  <si>
    <t>Other</t>
  </si>
  <si>
    <t>BESPOKE / OTHER</t>
  </si>
  <si>
    <t>Cinema</t>
  </si>
  <si>
    <t>Digital Video</t>
  </si>
  <si>
    <t>Digital Display</t>
  </si>
  <si>
    <t>Direct Mail</t>
  </si>
  <si>
    <t>Door Drops</t>
  </si>
  <si>
    <t>Mail Inserts</t>
  </si>
  <si>
    <t>Radio</t>
  </si>
  <si>
    <t>Social</t>
  </si>
  <si>
    <t>Affiliates</t>
  </si>
  <si>
    <t>Sponsorship</t>
  </si>
  <si>
    <t xml:space="preserve">Events </t>
  </si>
  <si>
    <t>client list (for dropdowns) - from column a</t>
  </si>
  <si>
    <t>restricted department list - dependent on client list selection</t>
  </si>
  <si>
    <t>selected client:</t>
  </si>
  <si>
    <t>department index (within client)</t>
  </si>
  <si>
    <t>client/index lookup</t>
  </si>
  <si>
    <t>Primary audience (added 19.11.18)</t>
  </si>
  <si>
    <t>Secondary Audience (added 19.11.18)</t>
  </si>
  <si>
    <r>
      <t xml:space="preserve">Does the campaign have PASS approval?
</t>
    </r>
    <r>
      <rPr>
        <sz val="8"/>
        <color theme="2"/>
        <rFont val="Arial Narrow"/>
        <family val="2"/>
      </rPr>
      <t xml:space="preserve">Select from drop-down menu. Explanation can be found here, campaigns over £100k: </t>
    </r>
    <r>
      <rPr>
        <u/>
        <sz val="8"/>
        <color theme="7" tint="0.39997558519241921"/>
        <rFont val="Arial Narrow"/>
        <family val="2"/>
      </rPr>
      <t xml:space="preserve">https://www.gov.uk/guidance/advertising-marketing-and-communications-spend-controls </t>
    </r>
  </si>
  <si>
    <r>
      <t>Campaign (strand) End Date</t>
    </r>
    <r>
      <rPr>
        <b/>
        <sz val="10"/>
        <color rgb="FFFF0000"/>
        <rFont val="Arial Narrow"/>
        <family val="2"/>
      </rPr>
      <t xml:space="preserve"> *</t>
    </r>
  </si>
  <si>
    <r>
      <t xml:space="preserve">Campaign SLA Type 
</t>
    </r>
    <r>
      <rPr>
        <sz val="8"/>
        <color theme="2"/>
        <rFont val="Arial Narrow"/>
        <family val="2"/>
      </rPr>
      <t xml:space="preserve">Select from drop-down menu (ie: complex, simple, digital only, quick turn around, emergency, partnership only)- 
</t>
    </r>
    <r>
      <rPr>
        <sz val="8"/>
        <color rgb="FFFF0000"/>
        <rFont val="Arial Narrow"/>
        <family val="2"/>
      </rPr>
      <t>MGOMD to complete this</t>
    </r>
  </si>
  <si>
    <r>
      <t xml:space="preserve">Campaign (strand) Key Performance Indicator (KPI) 
</t>
    </r>
    <r>
      <rPr>
        <i/>
        <sz val="9"/>
        <color theme="2"/>
        <rFont val="Arial Narrow"/>
        <family val="2"/>
      </rPr>
      <t>(e.g. response or outtake- please give clarity on the exact metrics)</t>
    </r>
  </si>
  <si>
    <t>Error text</t>
  </si>
  <si>
    <t>Objective should be 0% ad fraud</t>
  </si>
  <si>
    <t>Viewability*</t>
  </si>
  <si>
    <t>*</t>
  </si>
  <si>
    <t>*Framework agreement includes viewability definitions</t>
  </si>
  <si>
    <t>*Framework agreement includes Viewability definitions</t>
  </si>
  <si>
    <t>All Central Government clients are obliged to use the HMG approved inclusion / exclusion list of sites deemed acceptable.  Where clients want to deviate from this list they should contact us &amp; GCS to discuss.</t>
  </si>
  <si>
    <t xml:space="preserve">Government ambition is to reach 100% Viewability.  Please discuss any trade offs between viewability metrics and outcome objectives so that we can agree a balanced approach for your campaign. </t>
  </si>
  <si>
    <r>
      <t>Campaign Establishment</t>
    </r>
    <r>
      <rPr>
        <b/>
        <sz val="11"/>
        <color rgb="FFFF0000"/>
        <rFont val="Arial Narrow"/>
        <family val="2"/>
      </rPr>
      <t xml:space="preserve"> *</t>
    </r>
    <r>
      <rPr>
        <b/>
        <sz val="10"/>
        <color theme="2"/>
        <rFont val="Arial Narrow"/>
        <family val="2"/>
      </rPr>
      <t xml:space="preserve">
</t>
    </r>
    <r>
      <rPr>
        <sz val="8"/>
        <color theme="2"/>
        <rFont val="Arial Narrow"/>
        <family val="2"/>
      </rPr>
      <t>Select from drop-down menu (New i.e launch wave; Establishing i.e. has launched but is between 1-3 years or has spent less than £2m culmutively; Established* i.e. Has run 3 or more years OR spent £2m+ cumulatively; Pilot* i.e. geo-located pilot campaign running at regional level or lower (eg. local))</t>
    </r>
  </si>
  <si>
    <r>
      <rPr>
        <b/>
        <sz val="11"/>
        <color rgb="FFFF0000"/>
        <rFont val="Arial Narrow"/>
        <family val="2"/>
      </rPr>
      <t>*COMPULSORY FIELDS:</t>
    </r>
    <r>
      <rPr>
        <sz val="11"/>
        <color rgb="FFFF0000"/>
        <rFont val="Arial Narrow"/>
        <family val="2"/>
      </rPr>
      <t xml:space="preserve"> The first project information tab has compulsory fields denoted by an Asterix which are required to be filled for the brief to be loaded and activated on the project management system in OmniGov. This ensures the required information uses the format and taxonomy required as part of the OmniGov SLA.
</t>
    </r>
    <r>
      <rPr>
        <u/>
        <sz val="11"/>
        <color rgb="FFFF0000"/>
        <rFont val="Arial Narrow"/>
        <family val="2"/>
      </rPr>
      <t>If these are not filled in, the brief will not be registered as live and cannot go ahead.</t>
    </r>
  </si>
  <si>
    <t>PARTNERSHIP ONLY CAMPAIGN BRIEF, OR SPECIFIC PARTNERSHIP ELEMENTS NOT INCL IN BRIEF SO FAR</t>
  </si>
  <si>
    <t>PLEASE ALSO COMPLETE KEY PROJECT INFORMATION &amp; MEDIA STRATEGY BRIEF (TAB 1 &amp; 2)</t>
  </si>
  <si>
    <t>Partnership / Partnership Element</t>
  </si>
  <si>
    <t>Budget (total GROSS, Incl Production Excl VAT)</t>
  </si>
  <si>
    <t>£</t>
  </si>
  <si>
    <t>Any background specific to the partnership or how it links to any integrated campaign</t>
  </si>
  <si>
    <t>Any Preference of Media Channel?</t>
  </si>
  <si>
    <t>Preference or Exclusion of certain media Partners?</t>
  </si>
  <si>
    <t>Y- detail / N</t>
  </si>
  <si>
    <t>What Assets do you have to use, if any?</t>
  </si>
  <si>
    <t>Dates / no. weeks</t>
  </si>
  <si>
    <t>Partnership Campaign Timings</t>
  </si>
  <si>
    <t>DETAILED INPUT</t>
  </si>
  <si>
    <t>Partnership Communications Objective</t>
  </si>
  <si>
    <t>(client- or agency-led)</t>
  </si>
  <si>
    <t xml:space="preserve">Initial ideas / concepts for consideration </t>
  </si>
  <si>
    <t>Role for the Channels</t>
  </si>
  <si>
    <t>Campaign Overview</t>
  </si>
  <si>
    <t>Targeting</t>
  </si>
  <si>
    <t>Key audience insights that inform the strategic response</t>
  </si>
  <si>
    <t>Regionality</t>
  </si>
  <si>
    <t>(please add description if bespoke)</t>
  </si>
  <si>
    <t>Primary audience</t>
  </si>
  <si>
    <t xml:space="preserve">Secondary audience </t>
  </si>
  <si>
    <t>If applicable</t>
  </si>
  <si>
    <t xml:space="preserve">Audiences to report against </t>
  </si>
  <si>
    <t>(Specify if campaign audience, target group or buying audience ‘NRS/BBS’)</t>
  </si>
  <si>
    <t>Primary campaign KPI</t>
  </si>
  <si>
    <t>What channel tests are in place, and how will they be measured?</t>
  </si>
  <si>
    <t>Measurement specific to Partnership</t>
  </si>
  <si>
    <t>(detail outputs from outcomes, e.g. number of impressions, number of responses, or level of awareness or behaviour change that this channel can be attributed to)</t>
  </si>
  <si>
    <t xml:space="preserve">Required targets and measurables </t>
  </si>
  <si>
    <t>If Applicable/ known at this stage</t>
  </si>
  <si>
    <t>What data is required for ongoing optimisation, 
and in what format?</t>
  </si>
  <si>
    <t xml:space="preserve">Will you use existing creative materials? </t>
  </si>
  <si>
    <t>What are the usage requirements for content produced within the partnership?</t>
  </si>
  <si>
    <t>Creative &amp; Additional Details</t>
  </si>
  <si>
    <t>Who will be managing the partnership?</t>
  </si>
  <si>
    <t>Is the brief fully national, or focussed to specific towns and cities?
Please note any specific towns / areas to also be specifically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</si>
</sst>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64" formatCode="&quot;£&quot;#,##0"/>
    <numFmt numFmtId="165" formatCode="&quot;£&quot;#,##0.00"/>
  </numFmts>
  <fonts count="56" x14ac:knownFonts="1">
    <font>
      <sz val="11"/>
      <color theme="1"/>
      <name val="Century Gothic"/>
      <family val="2"/>
      <scheme val="minor"/>
    </font>
    <font>
      <sz val="11"/>
      <color theme="0"/>
      <name val="Century Gothic"/>
      <family val="2"/>
      <scheme val="minor"/>
    </font>
    <font>
      <u/>
      <sz val="11"/>
      <color theme="10"/>
      <name val="Century Gothic"/>
      <family val="2"/>
      <scheme val="minor"/>
    </font>
    <font>
      <u/>
      <sz val="11"/>
      <color theme="11"/>
      <name val="Century Gothic"/>
      <family val="2"/>
      <scheme val="minor"/>
    </font>
    <font>
      <sz val="11"/>
      <color theme="2"/>
      <name val="Century Gothic"/>
      <family val="2"/>
      <scheme val="minor"/>
    </font>
    <font>
      <sz val="10"/>
      <color theme="2"/>
      <name val="Century Gothic"/>
      <family val="2"/>
      <scheme val="minor"/>
    </font>
    <font>
      <b/>
      <sz val="12"/>
      <color theme="1"/>
      <name val="Century Gothic"/>
      <family val="2"/>
      <scheme val="minor"/>
    </font>
    <font>
      <i/>
      <sz val="11"/>
      <color theme="1"/>
      <name val="Century Gothic"/>
      <family val="2"/>
      <scheme val="minor"/>
    </font>
    <font>
      <i/>
      <sz val="12"/>
      <color theme="1"/>
      <name val="Century Gothic"/>
      <family val="2"/>
      <scheme val="minor"/>
    </font>
    <font>
      <i/>
      <sz val="10"/>
      <color theme="2"/>
      <name val="Century Gothic"/>
      <family val="2"/>
      <scheme val="minor"/>
    </font>
    <font>
      <i/>
      <sz val="11"/>
      <color theme="0"/>
      <name val="Century Gothic"/>
      <family val="2"/>
      <scheme val="minor"/>
    </font>
    <font>
      <sz val="11"/>
      <color theme="0" tint="-0.499984740745262"/>
      <name val="Century Gothic"/>
      <family val="2"/>
      <scheme val="minor"/>
    </font>
    <font>
      <sz val="8"/>
      <color theme="0"/>
      <name val="Century Gothic"/>
      <family val="2"/>
      <scheme val="minor"/>
    </font>
    <font>
      <b/>
      <sz val="12"/>
      <color theme="1"/>
      <name val="Arial Narrow"/>
      <family val="2"/>
    </font>
    <font>
      <b/>
      <i/>
      <sz val="12"/>
      <color theme="1"/>
      <name val="Arial Narrow"/>
      <family val="2"/>
    </font>
    <font>
      <b/>
      <sz val="10"/>
      <color theme="2"/>
      <name val="Arial Narrow"/>
      <family val="2"/>
    </font>
    <font>
      <i/>
      <sz val="10"/>
      <color theme="2"/>
      <name val="Arial Narrow"/>
      <family val="2"/>
    </font>
    <font>
      <i/>
      <sz val="9"/>
      <color theme="2"/>
      <name val="Arial Narrow"/>
      <family val="2"/>
    </font>
    <font>
      <sz val="9"/>
      <color theme="2"/>
      <name val="Arial Narrow"/>
      <family val="2"/>
    </font>
    <font>
      <i/>
      <sz val="10"/>
      <color rgb="FFFF0000"/>
      <name val="Arial Narrow"/>
      <family val="2"/>
    </font>
    <font>
      <i/>
      <sz val="10"/>
      <color theme="5"/>
      <name val="Arial Narrow"/>
      <family val="2"/>
    </font>
    <font>
      <sz val="10"/>
      <color theme="2"/>
      <name val="Arial Narrow"/>
      <family val="2"/>
    </font>
    <font>
      <i/>
      <sz val="8"/>
      <color theme="2"/>
      <name val="Arial Narrow"/>
      <family val="2"/>
    </font>
    <font>
      <sz val="11"/>
      <color theme="0"/>
      <name val="Arial Narrow"/>
      <family val="2"/>
    </font>
    <font>
      <i/>
      <sz val="11"/>
      <color theme="0"/>
      <name val="Arial Narrow"/>
      <family val="2"/>
    </font>
    <font>
      <sz val="12"/>
      <color theme="1"/>
      <name val="Arial Narrow"/>
      <family val="2"/>
    </font>
    <font>
      <i/>
      <sz val="12"/>
      <color theme="1"/>
      <name val="Arial Narrow"/>
      <family val="2"/>
    </font>
    <font>
      <b/>
      <sz val="10"/>
      <color theme="1"/>
      <name val="Arial Narrow"/>
      <family val="2"/>
    </font>
    <font>
      <i/>
      <sz val="10"/>
      <color theme="1"/>
      <name val="Arial Narrow"/>
      <family val="2"/>
    </font>
    <font>
      <sz val="11"/>
      <color theme="1"/>
      <name val="Arial Narrow"/>
      <family val="2"/>
    </font>
    <font>
      <b/>
      <i/>
      <sz val="10"/>
      <color theme="2"/>
      <name val="Arial Narrow"/>
      <family val="2"/>
    </font>
    <font>
      <sz val="10"/>
      <color rgb="FFFF0000"/>
      <name val="Arial Narrow"/>
      <family val="2"/>
    </font>
    <font>
      <b/>
      <sz val="11"/>
      <color theme="0"/>
      <name val="Arial Narrow"/>
      <family val="2"/>
    </font>
    <font>
      <sz val="12"/>
      <color rgb="FF545454"/>
      <name val="Arial Narrow"/>
      <family val="2"/>
    </font>
    <font>
      <sz val="11"/>
      <color theme="0" tint="-0.499984740745262"/>
      <name val="Arial Narrow"/>
      <family val="2"/>
    </font>
    <font>
      <sz val="11"/>
      <name val="Century Gothic"/>
      <family val="2"/>
      <scheme val="minor"/>
    </font>
    <font>
      <sz val="8"/>
      <color theme="2"/>
      <name val="Arial Narrow"/>
      <family val="2"/>
    </font>
    <font>
      <i/>
      <sz val="9"/>
      <color rgb="FF002060"/>
      <name val="Arial Narrow"/>
      <family val="2"/>
    </font>
    <font>
      <sz val="10"/>
      <color rgb="FF002060"/>
      <name val="Arial Narrow"/>
      <family val="2"/>
    </font>
    <font>
      <i/>
      <sz val="8"/>
      <color rgb="FFFF0000"/>
      <name val="Arial Narrow"/>
      <family val="2"/>
    </font>
    <font>
      <sz val="8"/>
      <color rgb="FFFF0000"/>
      <name val="Arial Narrow"/>
      <family val="2"/>
    </font>
    <font>
      <sz val="11"/>
      <color rgb="FFFF0000"/>
      <name val="Arial Narrow"/>
      <family val="2"/>
    </font>
    <font>
      <b/>
      <sz val="11"/>
      <color rgb="FFFF0000"/>
      <name val="Arial Narrow"/>
      <family val="2"/>
    </font>
    <font>
      <u/>
      <sz val="11"/>
      <color rgb="FFFF0000"/>
      <name val="Arial Narrow"/>
      <family val="2"/>
    </font>
    <font>
      <b/>
      <sz val="12"/>
      <color rgb="FFFF0000"/>
      <name val="Arial Narrow"/>
      <family val="2"/>
    </font>
    <font>
      <sz val="11"/>
      <color rgb="FFFF0000"/>
      <name val="Arial"/>
      <family val="2"/>
    </font>
    <font>
      <sz val="9"/>
      <color rgb="FF000000"/>
      <name val="Calibri"/>
      <family val="2"/>
    </font>
    <font>
      <b/>
      <sz val="9"/>
      <color rgb="FF000000"/>
      <name val="Calibri"/>
      <family val="2"/>
    </font>
    <font>
      <sz val="9"/>
      <name val="Calibri"/>
      <family val="2"/>
    </font>
    <font>
      <b/>
      <sz val="9"/>
      <name val="Calibri"/>
      <family val="2"/>
    </font>
    <font>
      <u/>
      <sz val="8"/>
      <color theme="7" tint="0.39997558519241921"/>
      <name val="Arial Narrow"/>
      <family val="2"/>
    </font>
    <font>
      <b/>
      <sz val="10"/>
      <color rgb="FFFF0000"/>
      <name val="Arial Narrow"/>
      <family val="2"/>
    </font>
    <font>
      <sz val="9"/>
      <color indexed="81"/>
      <name val="Tahoma"/>
      <family val="2"/>
    </font>
    <font>
      <b/>
      <sz val="9"/>
      <color indexed="81"/>
      <name val="Tahoma"/>
      <family val="2"/>
    </font>
    <font>
      <sz val="8"/>
      <color theme="2"/>
      <name val="Century Gothic"/>
      <family val="2"/>
      <scheme val="minor"/>
    </font>
    <font>
      <sz val="12"/>
      <color rgb="FF002060"/>
      <name val="Arial Narrow"/>
      <family val="2"/>
    </font>
  </fonts>
  <fills count="14">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2"/>
        <bgColor indexed="64"/>
      </patternFill>
    </fill>
    <fill>
      <patternFill patternType="solid">
        <fgColor theme="1"/>
        <bgColor indexed="64"/>
      </patternFill>
    </fill>
    <fill>
      <patternFill patternType="solid">
        <fgColor theme="0" tint="0.79998168889431442"/>
        <bgColor indexed="64"/>
      </patternFill>
    </fill>
    <fill>
      <patternFill patternType="solid">
        <fgColor rgb="FFE53326"/>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3"/>
        <bgColor indexed="64"/>
      </patternFill>
    </fill>
    <fill>
      <patternFill patternType="solid">
        <fgColor theme="0" tint="0.59999389629810485"/>
        <bgColor indexed="64"/>
      </patternFill>
    </fill>
  </fills>
  <borders count="46">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theme="0" tint="0.79998168889431442"/>
      </left>
      <right style="thin">
        <color theme="0" tint="0.79998168889431442"/>
      </right>
      <top style="thin">
        <color theme="0" tint="0.79998168889431442"/>
      </top>
      <bottom style="thin">
        <color theme="0" tint="0.79998168889431442"/>
      </bottom>
      <diagonal/>
    </border>
    <border>
      <left style="thin">
        <color theme="0" tint="0.79998168889431442"/>
      </left>
      <right/>
      <top style="thin">
        <color theme="0" tint="0.79998168889431442"/>
      </top>
      <bottom style="thin">
        <color theme="0" tint="0.79998168889431442"/>
      </bottom>
      <diagonal/>
    </border>
    <border>
      <left/>
      <right/>
      <top style="thin">
        <color theme="0" tint="0.79998168889431442"/>
      </top>
      <bottom style="thin">
        <color theme="0" tint="0.79998168889431442"/>
      </bottom>
      <diagonal/>
    </border>
    <border>
      <left/>
      <right style="thin">
        <color theme="0" tint="0.79998168889431442"/>
      </right>
      <top style="thin">
        <color theme="0" tint="0.79998168889431442"/>
      </top>
      <bottom style="thin">
        <color theme="0" tint="0.79998168889431442"/>
      </bottom>
      <diagonal/>
    </border>
    <border>
      <left style="thin">
        <color theme="1"/>
      </left>
      <right style="thin">
        <color theme="1"/>
      </right>
      <top style="thin">
        <color theme="1"/>
      </top>
      <bottom style="thin">
        <color theme="1"/>
      </bottom>
      <diagonal/>
    </border>
    <border>
      <left style="thin">
        <color theme="0" tint="0.79998168889431442"/>
      </left>
      <right style="thin">
        <color theme="0" tint="0.79998168889431442"/>
      </right>
      <top style="thin">
        <color theme="0" tint="0.79998168889431442"/>
      </top>
      <bottom/>
      <diagonal/>
    </border>
    <border>
      <left style="thin">
        <color theme="1"/>
      </left>
      <right style="thin">
        <color theme="1"/>
      </right>
      <top style="thin">
        <color theme="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79998168889431442"/>
      </left>
      <right style="thin">
        <color theme="0" tint="0.79998168889431442"/>
      </right>
      <top/>
      <bottom/>
      <diagonal/>
    </border>
    <border>
      <left style="thin">
        <color theme="0" tint="0.79998168889431442"/>
      </left>
      <right style="thin">
        <color theme="0" tint="0.79998168889431442"/>
      </right>
      <top/>
      <bottom style="thin">
        <color theme="0" tint="0.79998168889431442"/>
      </bottom>
      <diagonal/>
    </border>
    <border>
      <left style="thin">
        <color theme="0" tint="0.79998168889431442"/>
      </left>
      <right/>
      <top style="thin">
        <color theme="0" tint="0.79998168889431442"/>
      </top>
      <bottom/>
      <diagonal/>
    </border>
    <border>
      <left/>
      <right style="thin">
        <color theme="0" tint="0.79998168889431442"/>
      </right>
      <top style="thin">
        <color theme="0" tint="0.79998168889431442"/>
      </top>
      <bottom/>
      <diagonal/>
    </border>
    <border>
      <left style="thin">
        <color theme="0" tint="0.79998168889431442"/>
      </left>
      <right/>
      <top/>
      <bottom style="thin">
        <color theme="0" tint="0.79998168889431442"/>
      </bottom>
      <diagonal/>
    </border>
    <border>
      <left/>
      <right style="thin">
        <color theme="0" tint="0.79998168889431442"/>
      </right>
      <top/>
      <bottom style="thin">
        <color theme="0" tint="0.79998168889431442"/>
      </bottom>
      <diagonal/>
    </border>
    <border>
      <left/>
      <right style="thin">
        <color theme="0" tint="0.79998168889431442"/>
      </right>
      <top/>
      <bottom/>
      <diagonal/>
    </border>
    <border>
      <left style="thin">
        <color theme="0" tint="0.79998168889431442"/>
      </left>
      <right/>
      <top/>
      <bottom/>
      <diagonal/>
    </border>
    <border>
      <left style="thin">
        <color theme="0" tint="0.79998168889431442"/>
      </left>
      <right style="thin">
        <color theme="0" tint="0.79998168889431442"/>
      </right>
      <top style="thin">
        <color theme="0" tint="0.79998168889431442"/>
      </top>
      <bottom style="thin">
        <color indexed="64"/>
      </bottom>
      <diagonal/>
    </border>
    <border>
      <left style="thin">
        <color theme="0" tint="0.79998168889431442"/>
      </left>
      <right style="thin">
        <color theme="0" tint="0.79998168889431442"/>
      </right>
      <top/>
      <bottom style="thin">
        <color indexed="64"/>
      </bottom>
      <diagonal/>
    </border>
    <border>
      <left style="thin">
        <color theme="0" tint="0.79998168889431442"/>
      </left>
      <right/>
      <top/>
      <bottom style="thin">
        <color indexed="64"/>
      </bottom>
      <diagonal/>
    </border>
    <border>
      <left/>
      <right style="thin">
        <color theme="0" tint="0.79998168889431442"/>
      </right>
      <top/>
      <bottom style="thin">
        <color indexed="64"/>
      </bottom>
      <diagonal/>
    </border>
    <border>
      <left/>
      <right/>
      <top/>
      <bottom style="thin">
        <color theme="0" tint="0.79998168889431442"/>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s>
  <cellStyleXfs count="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64">
    <xf numFmtId="0" fontId="0" fillId="0" borderId="0" xfId="0"/>
    <xf numFmtId="0" fontId="0" fillId="0" borderId="0" xfId="0" applyFont="1" applyAlignment="1">
      <alignment vertical="center" wrapText="1"/>
    </xf>
    <xf numFmtId="0" fontId="0"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indent="1"/>
    </xf>
    <xf numFmtId="49" fontId="0" fillId="3" borderId="1" xfId="0" applyNumberFormat="1" applyFont="1" applyFill="1" applyBorder="1" applyAlignment="1">
      <alignment horizontal="left" vertical="center" wrapText="1" indent="1"/>
    </xf>
    <xf numFmtId="0" fontId="4" fillId="0" borderId="1" xfId="0" applyFont="1" applyBorder="1" applyAlignment="1">
      <alignment horizontal="left" vertical="center" wrapText="1" indent="1"/>
    </xf>
    <xf numFmtId="0" fontId="1" fillId="0" borderId="0" xfId="0" applyFont="1"/>
    <xf numFmtId="0" fontId="1" fillId="0" borderId="0" xfId="0" applyFont="1" applyBorder="1" applyAlignment="1">
      <alignment vertical="center" wrapText="1"/>
    </xf>
    <xf numFmtId="0" fontId="7" fillId="0" borderId="0" xfId="0" applyFont="1"/>
    <xf numFmtId="0" fontId="7" fillId="0" borderId="0" xfId="0" applyFont="1" applyAlignment="1">
      <alignment vertical="center" wrapText="1"/>
    </xf>
    <xf numFmtId="0" fontId="10" fillId="0" borderId="0" xfId="0" applyFont="1" applyAlignment="1">
      <alignment vertical="center" wrapText="1"/>
    </xf>
    <xf numFmtId="0" fontId="10" fillId="0" borderId="0" xfId="0" applyFont="1" applyAlignment="1">
      <alignment horizontal="left" vertical="center" wrapText="1" indent="1"/>
    </xf>
    <xf numFmtId="0" fontId="4" fillId="0" borderId="0" xfId="0" applyFont="1" applyAlignment="1">
      <alignment vertical="center" wrapText="1"/>
    </xf>
    <xf numFmtId="0" fontId="11" fillId="0" borderId="0" xfId="0" applyFont="1"/>
    <xf numFmtId="0" fontId="11" fillId="0" borderId="0" xfId="0" applyFont="1" applyAlignment="1">
      <alignment vertical="center" wrapText="1"/>
    </xf>
    <xf numFmtId="0" fontId="0" fillId="0" borderId="0" xfId="0"/>
    <xf numFmtId="0" fontId="0" fillId="0" borderId="0" xfId="0" applyFont="1" applyFill="1" applyAlignment="1">
      <alignment vertical="center" wrapText="1"/>
    </xf>
    <xf numFmtId="0" fontId="12" fillId="0" borderId="0" xfId="0" applyFont="1" applyAlignment="1">
      <alignment vertical="center" wrapText="1"/>
    </xf>
    <xf numFmtId="0" fontId="5"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49" fontId="6" fillId="0" borderId="0" xfId="0" applyNumberFormat="1" applyFont="1" applyFill="1" applyBorder="1" applyAlignment="1">
      <alignment vertical="center" wrapText="1"/>
    </xf>
    <xf numFmtId="0" fontId="6"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1" fillId="0"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23" fillId="0" borderId="0" xfId="0" applyFont="1" applyBorder="1" applyAlignment="1">
      <alignment horizontal="left" vertical="center" wrapText="1" indent="1"/>
    </xf>
    <xf numFmtId="0" fontId="24" fillId="0" borderId="0" xfId="0" applyFont="1" applyBorder="1" applyAlignment="1">
      <alignment horizontal="left" vertical="center" wrapText="1" indent="1"/>
    </xf>
    <xf numFmtId="49" fontId="13" fillId="2" borderId="3" xfId="0" applyNumberFormat="1" applyFont="1" applyFill="1" applyBorder="1" applyAlignment="1">
      <alignment horizontal="left" vertical="center" wrapText="1"/>
    </xf>
    <xf numFmtId="0" fontId="15" fillId="0" borderId="3" xfId="0" applyFont="1" applyFill="1" applyBorder="1" applyAlignment="1">
      <alignment vertical="center" wrapText="1"/>
    </xf>
    <xf numFmtId="0" fontId="17" fillId="0" borderId="3" xfId="0" applyFont="1" applyFill="1" applyBorder="1" applyAlignment="1">
      <alignment vertical="center" wrapText="1"/>
    </xf>
    <xf numFmtId="0" fontId="15" fillId="0" borderId="3" xfId="0" applyFont="1" applyFill="1" applyBorder="1" applyAlignment="1">
      <alignment horizontal="left" vertical="center" wrapText="1"/>
    </xf>
    <xf numFmtId="0" fontId="16" fillId="0" borderId="3" xfId="0" applyFont="1" applyFill="1" applyBorder="1" applyAlignment="1">
      <alignment vertical="center" wrapText="1"/>
    </xf>
    <xf numFmtId="0" fontId="16"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13" fillId="4" borderId="3" xfId="0" applyFont="1" applyFill="1" applyBorder="1" applyAlignment="1">
      <alignment horizontal="left" vertical="center" wrapText="1" indent="1"/>
    </xf>
    <xf numFmtId="0" fontId="17" fillId="0" borderId="3" xfId="0" applyFont="1" applyFill="1" applyBorder="1" applyAlignment="1">
      <alignment vertical="top" wrapText="1"/>
    </xf>
    <xf numFmtId="0" fontId="15" fillId="0" borderId="3" xfId="0" applyFont="1" applyFill="1" applyBorder="1" applyAlignment="1">
      <alignment wrapText="1"/>
    </xf>
    <xf numFmtId="0" fontId="17" fillId="0" borderId="3" xfId="0" applyFont="1" applyFill="1" applyBorder="1" applyAlignment="1">
      <alignment horizontal="left" vertical="center" wrapText="1"/>
    </xf>
    <xf numFmtId="0" fontId="15" fillId="0" borderId="3" xfId="0" applyFont="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horizontal="left" vertical="center" wrapText="1" indent="1"/>
    </xf>
    <xf numFmtId="0" fontId="16" fillId="0" borderId="3" xfId="0" applyFont="1" applyFill="1" applyBorder="1" applyAlignment="1">
      <alignment vertical="top" wrapText="1"/>
    </xf>
    <xf numFmtId="49" fontId="8" fillId="0" borderId="0" xfId="0" applyNumberFormat="1" applyFont="1" applyFill="1" applyBorder="1" applyAlignment="1">
      <alignment horizontal="left" vertical="center" wrapText="1" indent="1"/>
    </xf>
    <xf numFmtId="0" fontId="21" fillId="0" borderId="3" xfId="0" applyFont="1" applyFill="1" applyBorder="1" applyAlignment="1">
      <alignment horizontal="left" vertical="center" wrapText="1"/>
    </xf>
    <xf numFmtId="0" fontId="29" fillId="0" borderId="3" xfId="0" applyFont="1" applyBorder="1" applyAlignment="1">
      <alignment vertical="center" wrapText="1"/>
    </xf>
    <xf numFmtId="0" fontId="21" fillId="0" borderId="3" xfId="0" applyFont="1" applyFill="1" applyBorder="1" applyAlignment="1">
      <alignment wrapText="1"/>
    </xf>
    <xf numFmtId="0" fontId="21" fillId="0" borderId="3" xfId="0" applyFont="1" applyFill="1" applyBorder="1" applyAlignment="1">
      <alignment horizontal="left" vertical="top" wrapText="1"/>
    </xf>
    <xf numFmtId="0" fontId="13" fillId="4" borderId="3" xfId="0" applyFont="1" applyFill="1" applyBorder="1" applyAlignment="1">
      <alignment horizontal="center" vertical="center" wrapText="1"/>
    </xf>
    <xf numFmtId="0" fontId="13" fillId="0" borderId="3" xfId="0" applyFont="1" applyFill="1" applyBorder="1" applyAlignment="1">
      <alignment horizontal="left" vertical="center" wrapText="1" indent="1"/>
    </xf>
    <xf numFmtId="0" fontId="15" fillId="5" borderId="3" xfId="0" applyFont="1" applyFill="1" applyBorder="1" applyAlignment="1">
      <alignment vertical="center" wrapText="1"/>
    </xf>
    <xf numFmtId="0" fontId="16" fillId="5" borderId="3" xfId="0" applyFont="1" applyFill="1" applyBorder="1" applyAlignment="1">
      <alignment horizontal="center" vertical="center" wrapText="1"/>
    </xf>
    <xf numFmtId="0" fontId="15" fillId="5" borderId="3" xfId="0" applyFont="1" applyFill="1" applyBorder="1" applyAlignment="1">
      <alignment horizontal="left" vertical="center" wrapText="1"/>
    </xf>
    <xf numFmtId="0" fontId="16" fillId="0" borderId="3" xfId="0" applyFont="1" applyFill="1" applyBorder="1" applyAlignment="1">
      <alignment horizontal="left" vertical="center" wrapText="1" indent="1"/>
    </xf>
    <xf numFmtId="0" fontId="21" fillId="5" borderId="3" xfId="0" applyFont="1" applyFill="1" applyBorder="1" applyAlignment="1">
      <alignment horizontal="right" vertical="center" wrapText="1"/>
    </xf>
    <xf numFmtId="0" fontId="15" fillId="5" borderId="3" xfId="0" applyFont="1" applyFill="1" applyBorder="1" applyAlignment="1">
      <alignment horizontal="left" wrapText="1"/>
    </xf>
    <xf numFmtId="0" fontId="17" fillId="5" borderId="3" xfId="0" applyFont="1" applyFill="1" applyBorder="1" applyAlignment="1">
      <alignment vertical="top" wrapText="1"/>
    </xf>
    <xf numFmtId="0" fontId="17" fillId="5" borderId="3" xfId="0" applyFont="1" applyFill="1" applyBorder="1" applyAlignment="1">
      <alignment horizontal="left" vertical="top" wrapText="1"/>
    </xf>
    <xf numFmtId="0" fontId="15" fillId="5" borderId="3" xfId="0" applyFont="1" applyFill="1" applyBorder="1" applyAlignment="1">
      <alignment wrapText="1"/>
    </xf>
    <xf numFmtId="49" fontId="13" fillId="2" borderId="3" xfId="0" applyNumberFormat="1" applyFont="1" applyFill="1" applyBorder="1" applyAlignment="1">
      <alignment horizontal="left" vertical="center" wrapText="1" indent="1"/>
    </xf>
    <xf numFmtId="49" fontId="14" fillId="2" borderId="3" xfId="0" applyNumberFormat="1" applyFont="1" applyFill="1" applyBorder="1" applyAlignment="1">
      <alignment horizontal="left" vertical="center" wrapText="1" indent="1"/>
    </xf>
    <xf numFmtId="49" fontId="30" fillId="0" borderId="3" xfId="0" applyNumberFormat="1" applyFont="1" applyFill="1" applyBorder="1" applyAlignment="1">
      <alignment vertical="center" wrapText="1"/>
    </xf>
    <xf numFmtId="0" fontId="13" fillId="0" borderId="0" xfId="0" applyFont="1" applyFill="1" applyBorder="1" applyAlignment="1">
      <alignment horizontal="left" vertical="center" wrapText="1" indent="1"/>
    </xf>
    <xf numFmtId="49" fontId="13" fillId="0" borderId="0" xfId="0" applyNumberFormat="1" applyFont="1" applyFill="1" applyBorder="1" applyAlignment="1">
      <alignment vertical="center" wrapText="1"/>
    </xf>
    <xf numFmtId="49" fontId="26" fillId="0" borderId="0" xfId="0" applyNumberFormat="1" applyFont="1" applyFill="1" applyBorder="1" applyAlignment="1">
      <alignment horizontal="left" vertical="center" wrapText="1" indent="1"/>
    </xf>
    <xf numFmtId="0" fontId="25" fillId="7" borderId="3" xfId="0" applyFont="1" applyFill="1" applyBorder="1" applyAlignment="1">
      <alignment horizontal="left" vertical="center" wrapText="1" indent="1"/>
    </xf>
    <xf numFmtId="0" fontId="13" fillId="7" borderId="3" xfId="0" applyFont="1" applyFill="1" applyBorder="1" applyAlignment="1">
      <alignment horizontal="left" vertical="center" wrapText="1" indent="1"/>
    </xf>
    <xf numFmtId="0" fontId="13" fillId="7" borderId="8" xfId="0" applyFont="1" applyFill="1" applyBorder="1" applyAlignment="1">
      <alignment horizontal="left" vertical="center" wrapText="1" indent="1"/>
    </xf>
    <xf numFmtId="0" fontId="27" fillId="6" borderId="7" xfId="0" applyFont="1" applyFill="1" applyBorder="1" applyAlignment="1">
      <alignment vertical="center" wrapText="1"/>
    </xf>
    <xf numFmtId="0" fontId="27" fillId="6" borderId="7" xfId="0" applyFont="1" applyFill="1" applyBorder="1" applyAlignment="1">
      <alignment horizontal="center" vertical="center" wrapText="1"/>
    </xf>
    <xf numFmtId="0" fontId="27" fillId="6" borderId="9" xfId="0" applyFont="1" applyFill="1" applyBorder="1" applyAlignment="1">
      <alignment vertical="center" wrapText="1"/>
    </xf>
    <xf numFmtId="0" fontId="28" fillId="6" borderId="9" xfId="0" applyFont="1" applyFill="1" applyBorder="1" applyAlignment="1">
      <alignment horizontal="center" vertical="center" wrapText="1"/>
    </xf>
    <xf numFmtId="49" fontId="13" fillId="7" borderId="5" xfId="0" applyNumberFormat="1" applyFont="1" applyFill="1" applyBorder="1" applyAlignment="1">
      <alignment vertical="center" wrapText="1"/>
    </xf>
    <xf numFmtId="49" fontId="13" fillId="7" borderId="6" xfId="0" applyNumberFormat="1" applyFont="1" applyFill="1" applyBorder="1" applyAlignment="1">
      <alignment vertical="center" wrapText="1"/>
    </xf>
    <xf numFmtId="49" fontId="0" fillId="3" borderId="2" xfId="0" applyNumberFormat="1" applyFont="1" applyFill="1" applyBorder="1" applyAlignment="1">
      <alignment horizontal="left" vertical="center" wrapText="1" indent="1"/>
    </xf>
    <xf numFmtId="0" fontId="4" fillId="0" borderId="2" xfId="0" applyFont="1" applyBorder="1" applyAlignment="1">
      <alignment horizontal="left" vertical="center" wrapText="1" indent="1"/>
    </xf>
    <xf numFmtId="49" fontId="14" fillId="7" borderId="3" xfId="0" applyNumberFormat="1" applyFont="1" applyFill="1" applyBorder="1" applyAlignment="1">
      <alignment horizontal="left" vertical="center" wrapText="1" indent="1"/>
    </xf>
    <xf numFmtId="0" fontId="21" fillId="0" borderId="3" xfId="0" applyFont="1" applyBorder="1" applyAlignment="1">
      <alignment horizontal="left" vertical="center" wrapText="1" indent="1"/>
    </xf>
    <xf numFmtId="0" fontId="31" fillId="0" borderId="3" xfId="0" applyFont="1" applyBorder="1" applyAlignment="1">
      <alignment horizontal="left" vertical="center" wrapText="1" indent="1"/>
    </xf>
    <xf numFmtId="0" fontId="32" fillId="0" borderId="0" xfId="0" applyFont="1"/>
    <xf numFmtId="0" fontId="23" fillId="0" borderId="0" xfId="0" applyFont="1"/>
    <xf numFmtId="0" fontId="33" fillId="0" borderId="0" xfId="0" applyFont="1"/>
    <xf numFmtId="0" fontId="34" fillId="0" borderId="0" xfId="0" applyFont="1" applyBorder="1" applyAlignment="1">
      <alignment wrapText="1"/>
    </xf>
    <xf numFmtId="0" fontId="29" fillId="0" borderId="0" xfId="0" applyFont="1" applyBorder="1" applyAlignment="1">
      <alignment wrapText="1"/>
    </xf>
    <xf numFmtId="0" fontId="34" fillId="0" borderId="0" xfId="0" applyFont="1" applyFill="1" applyBorder="1"/>
    <xf numFmtId="0" fontId="34" fillId="0" borderId="0" xfId="0" applyFont="1"/>
    <xf numFmtId="0" fontId="34" fillId="0" borderId="0" xfId="0" applyFont="1" applyBorder="1"/>
    <xf numFmtId="0" fontId="29" fillId="0" borderId="0" xfId="0" applyFont="1"/>
    <xf numFmtId="0" fontId="35" fillId="8" borderId="0" xfId="0" applyFont="1" applyFill="1"/>
    <xf numFmtId="0" fontId="35" fillId="0" borderId="0" xfId="0" applyFont="1"/>
    <xf numFmtId="0" fontId="35" fillId="9" borderId="0" xfId="0" applyFont="1" applyFill="1"/>
    <xf numFmtId="0" fontId="35" fillId="0" borderId="0" xfId="0" quotePrefix="1" applyFont="1" applyAlignment="1">
      <alignment horizontal="left"/>
    </xf>
    <xf numFmtId="0" fontId="35" fillId="0" borderId="10" xfId="0" quotePrefix="1" applyFont="1" applyBorder="1" applyAlignment="1">
      <alignment horizontal="left"/>
    </xf>
    <xf numFmtId="0" fontId="35" fillId="0" borderId="11" xfId="0" applyFont="1" applyBorder="1"/>
    <xf numFmtId="0" fontId="0" fillId="0" borderId="11" xfId="0" applyBorder="1"/>
    <xf numFmtId="0" fontId="0" fillId="0" borderId="12" xfId="0" applyBorder="1"/>
    <xf numFmtId="0" fontId="35" fillId="0" borderId="13" xfId="0" applyFont="1" applyBorder="1"/>
    <xf numFmtId="0" fontId="35" fillId="0" borderId="0" xfId="0" applyFont="1" applyBorder="1"/>
    <xf numFmtId="0" fontId="0" fillId="0" borderId="0" xfId="0" applyBorder="1"/>
    <xf numFmtId="0" fontId="0" fillId="0" borderId="14" xfId="0" applyBorder="1"/>
    <xf numFmtId="0" fontId="0" fillId="0" borderId="13" xfId="0" applyBorder="1"/>
    <xf numFmtId="0" fontId="0" fillId="0" borderId="15" xfId="0" applyBorder="1"/>
    <xf numFmtId="0" fontId="0" fillId="0" borderId="16" xfId="0" applyBorder="1"/>
    <xf numFmtId="0" fontId="0" fillId="0" borderId="17" xfId="0" applyBorder="1"/>
    <xf numFmtId="0" fontId="35" fillId="0" borderId="12" xfId="0" applyFont="1" applyBorder="1"/>
    <xf numFmtId="0" fontId="35" fillId="0" borderId="14" xfId="0" applyFont="1" applyBorder="1"/>
    <xf numFmtId="0" fontId="35" fillId="8" borderId="0" xfId="0" applyFont="1" applyFill="1" applyBorder="1"/>
    <xf numFmtId="0" fontId="35" fillId="0" borderId="15" xfId="0" applyFont="1" applyBorder="1"/>
    <xf numFmtId="0" fontId="35" fillId="0" borderId="16" xfId="0" applyFont="1" applyBorder="1"/>
    <xf numFmtId="0" fontId="35" fillId="0" borderId="17" xfId="0" applyFont="1" applyBorder="1"/>
    <xf numFmtId="0" fontId="35" fillId="0" borderId="10" xfId="0" applyFont="1" applyBorder="1"/>
    <xf numFmtId="0" fontId="35" fillId="10" borderId="0" xfId="0" applyFont="1" applyFill="1"/>
    <xf numFmtId="14" fontId="35" fillId="10" borderId="0" xfId="0" applyNumberFormat="1" applyFont="1" applyFill="1"/>
    <xf numFmtId="0" fontId="16" fillId="0" borderId="3" xfId="0" applyFont="1" applyFill="1" applyBorder="1" applyAlignment="1" applyProtection="1">
      <alignment horizontal="center" vertical="center" wrapText="1"/>
      <protection locked="0"/>
    </xf>
    <xf numFmtId="15" fontId="35" fillId="0" borderId="0" xfId="0" applyNumberFormat="1" applyFont="1" applyBorder="1"/>
    <xf numFmtId="0" fontId="35" fillId="0" borderId="0" xfId="0" applyNumberFormat="1" applyFont="1" applyBorder="1"/>
    <xf numFmtId="0" fontId="21" fillId="0" borderId="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3" xfId="0" applyFont="1" applyFill="1" applyBorder="1" applyAlignment="1">
      <alignment vertical="center" wrapText="1"/>
    </xf>
    <xf numFmtId="0" fontId="15" fillId="0" borderId="19" xfId="0" applyFont="1" applyFill="1" applyBorder="1" applyAlignment="1">
      <alignment vertical="center" wrapText="1"/>
    </xf>
    <xf numFmtId="0" fontId="15" fillId="0" borderId="18" xfId="0" applyFont="1" applyFill="1" applyBorder="1" applyAlignment="1">
      <alignment vertical="center" wrapText="1"/>
    </xf>
    <xf numFmtId="0" fontId="15" fillId="11" borderId="3" xfId="0" applyFont="1" applyFill="1" applyBorder="1" applyAlignment="1">
      <alignment horizontal="left" vertical="center" wrapText="1"/>
    </xf>
    <xf numFmtId="0" fontId="47" fillId="0" borderId="31" xfId="0" applyFont="1" applyFill="1" applyBorder="1" applyAlignment="1">
      <alignment horizontal="left" vertical="center" wrapText="1"/>
    </xf>
    <xf numFmtId="49" fontId="46" fillId="0" borderId="31" xfId="0" applyNumberFormat="1" applyFont="1" applyFill="1" applyBorder="1" applyAlignment="1">
      <alignment horizontal="left" vertical="center" wrapText="1"/>
    </xf>
    <xf numFmtId="0" fontId="46" fillId="0" borderId="1" xfId="0" applyFont="1" applyFill="1" applyBorder="1" applyAlignment="1">
      <alignment horizontal="left" vertical="center" wrapText="1"/>
    </xf>
    <xf numFmtId="49" fontId="46" fillId="0" borderId="1" xfId="0" applyNumberFormat="1" applyFont="1" applyFill="1" applyBorder="1" applyAlignment="1">
      <alignment horizontal="left" vertical="center" wrapText="1"/>
    </xf>
    <xf numFmtId="0" fontId="46" fillId="0" borderId="32" xfId="0" applyFont="1" applyFill="1" applyBorder="1" applyAlignment="1">
      <alignment horizontal="left" vertical="center" wrapText="1"/>
    </xf>
    <xf numFmtId="49" fontId="46" fillId="0" borderId="32" xfId="0" applyNumberFormat="1" applyFont="1" applyFill="1" applyBorder="1" applyAlignment="1">
      <alignment horizontal="left" vertical="center" wrapText="1"/>
    </xf>
    <xf numFmtId="0" fontId="47" fillId="0" borderId="33" xfId="0" applyFont="1" applyFill="1" applyBorder="1" applyAlignment="1">
      <alignment horizontal="left" vertical="center" wrapText="1"/>
    </xf>
    <xf numFmtId="49" fontId="46" fillId="0" borderId="34" xfId="0" applyNumberFormat="1" applyFont="1" applyFill="1" applyBorder="1" applyAlignment="1">
      <alignment horizontal="left" vertical="center" wrapText="1"/>
    </xf>
    <xf numFmtId="49" fontId="46" fillId="0" borderId="35" xfId="0" applyNumberFormat="1" applyFont="1" applyFill="1" applyBorder="1" applyAlignment="1">
      <alignment horizontal="left" vertical="center" wrapText="1"/>
    </xf>
    <xf numFmtId="0" fontId="46" fillId="0" borderId="36" xfId="0" applyFont="1" applyFill="1" applyBorder="1" applyAlignment="1">
      <alignment horizontal="left" vertical="center" wrapText="1"/>
    </xf>
    <xf numFmtId="49" fontId="46" fillId="0" borderId="37" xfId="0" applyNumberFormat="1" applyFont="1" applyFill="1" applyBorder="1" applyAlignment="1">
      <alignment horizontal="left" vertical="center" wrapText="1"/>
    </xf>
    <xf numFmtId="0" fontId="47" fillId="0" borderId="38" xfId="0" applyFont="1" applyFill="1" applyBorder="1" applyAlignment="1">
      <alignment horizontal="left" vertical="center" wrapText="1"/>
    </xf>
    <xf numFmtId="49" fontId="46" fillId="0" borderId="39" xfId="0" applyNumberFormat="1" applyFont="1" applyFill="1" applyBorder="1" applyAlignment="1">
      <alignment horizontal="left" vertical="center" wrapText="1"/>
    </xf>
    <xf numFmtId="49" fontId="46" fillId="0" borderId="40" xfId="0" applyNumberFormat="1" applyFont="1" applyFill="1" applyBorder="1" applyAlignment="1">
      <alignment horizontal="left" vertical="center" wrapText="1"/>
    </xf>
    <xf numFmtId="49" fontId="46" fillId="0" borderId="41" xfId="0" applyNumberFormat="1" applyFont="1" applyFill="1" applyBorder="1" applyAlignment="1">
      <alignment horizontal="left" vertical="center" wrapText="1"/>
    </xf>
    <xf numFmtId="0" fontId="48" fillId="0" borderId="1" xfId="0" applyFont="1" applyFill="1" applyBorder="1" applyAlignment="1">
      <alignment horizontal="left" vertical="center" wrapText="1"/>
    </xf>
    <xf numFmtId="49" fontId="46" fillId="0" borderId="42" xfId="0" applyNumberFormat="1" applyFont="1" applyFill="1" applyBorder="1" applyAlignment="1">
      <alignment horizontal="left" vertical="center" wrapText="1"/>
    </xf>
    <xf numFmtId="0" fontId="47" fillId="0" borderId="1"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49" fillId="0" borderId="38" xfId="0" applyFont="1" applyFill="1" applyBorder="1" applyAlignment="1">
      <alignment horizontal="left" vertical="center" wrapText="1"/>
    </xf>
    <xf numFmtId="0" fontId="46" fillId="0" borderId="40" xfId="0" applyFont="1" applyFill="1" applyBorder="1" applyAlignment="1">
      <alignment horizontal="left"/>
    </xf>
    <xf numFmtId="0" fontId="46" fillId="0" borderId="35" xfId="0" applyFont="1" applyFill="1" applyBorder="1" applyAlignment="1">
      <alignment horizontal="left"/>
    </xf>
    <xf numFmtId="0" fontId="46" fillId="0" borderId="44" xfId="0" applyFont="1" applyFill="1" applyBorder="1" applyAlignment="1">
      <alignment horizontal="left"/>
    </xf>
    <xf numFmtId="0" fontId="47" fillId="0" borderId="38" xfId="0" applyFont="1" applyFill="1" applyBorder="1" applyAlignment="1">
      <alignment horizontal="left"/>
    </xf>
    <xf numFmtId="0" fontId="46" fillId="0" borderId="39" xfId="0" applyFont="1" applyFill="1" applyBorder="1" applyAlignment="1">
      <alignment horizontal="left"/>
    </xf>
    <xf numFmtId="0" fontId="46" fillId="0" borderId="31" xfId="0" applyFont="1" applyFill="1" applyBorder="1" applyAlignment="1">
      <alignment horizontal="left"/>
    </xf>
    <xf numFmtId="0" fontId="46" fillId="0" borderId="1" xfId="0" applyFont="1" applyFill="1" applyBorder="1" applyAlignment="1">
      <alignment horizontal="left"/>
    </xf>
    <xf numFmtId="0" fontId="42" fillId="0" borderId="0" xfId="0" applyFont="1"/>
    <xf numFmtId="0" fontId="41" fillId="0" borderId="0" xfId="0" applyFont="1"/>
    <xf numFmtId="0" fontId="46" fillId="0" borderId="41" xfId="0" applyFont="1" applyFill="1" applyBorder="1" applyAlignment="1">
      <alignment horizontal="left"/>
    </xf>
    <xf numFmtId="0" fontId="46" fillId="0" borderId="45" xfId="0" applyFont="1" applyFill="1" applyBorder="1" applyAlignment="1">
      <alignment horizontal="left"/>
    </xf>
    <xf numFmtId="0" fontId="46" fillId="0" borderId="1" xfId="0" applyFont="1" applyFill="1" applyBorder="1" applyAlignment="1">
      <alignment vertical="center"/>
    </xf>
    <xf numFmtId="0" fontId="46" fillId="0" borderId="1" xfId="0" applyFont="1" applyFill="1" applyBorder="1" applyAlignment="1">
      <alignment horizontal="left" vertical="center"/>
    </xf>
    <xf numFmtId="0" fontId="46" fillId="0" borderId="43" xfId="0" applyFont="1" applyFill="1" applyBorder="1" applyAlignment="1">
      <alignment horizontal="left" vertical="center"/>
    </xf>
    <xf numFmtId="0" fontId="46" fillId="0" borderId="0" xfId="0" applyFont="1" applyFill="1" applyBorder="1" applyAlignment="1">
      <alignment horizontal="left" vertical="center"/>
    </xf>
    <xf numFmtId="0" fontId="23" fillId="0" borderId="0" xfId="0" applyFont="1" applyBorder="1"/>
    <xf numFmtId="0" fontId="46" fillId="0" borderId="0" xfId="0" applyFont="1" applyFill="1" applyBorder="1" applyAlignment="1">
      <alignment vertical="center"/>
    </xf>
    <xf numFmtId="0" fontId="1" fillId="0" borderId="0" xfId="0" applyFont="1" applyBorder="1"/>
    <xf numFmtId="0" fontId="54" fillId="0" borderId="0" xfId="0" applyFont="1" applyFill="1" applyBorder="1" applyAlignment="1">
      <alignment horizontal="left" vertical="center" wrapText="1" indent="1"/>
    </xf>
    <xf numFmtId="0" fontId="16" fillId="0" borderId="3" xfId="0" applyFont="1" applyFill="1" applyBorder="1" applyAlignment="1">
      <alignment horizontal="left" vertical="center" wrapText="1" indent="1"/>
    </xf>
    <xf numFmtId="0" fontId="15" fillId="0" borderId="3" xfId="0" applyFont="1" applyFill="1" applyBorder="1" applyAlignment="1">
      <alignment vertical="center" wrapText="1"/>
    </xf>
    <xf numFmtId="0" fontId="15" fillId="0" borderId="3" xfId="0" applyFont="1" applyFill="1" applyBorder="1" applyAlignment="1">
      <alignment horizontal="left" vertical="center" wrapText="1"/>
    </xf>
    <xf numFmtId="0" fontId="55" fillId="0" borderId="3" xfId="0" applyFont="1" applyFill="1" applyBorder="1" applyAlignment="1">
      <alignment horizontal="left" vertical="center" wrapText="1" indent="1"/>
    </xf>
    <xf numFmtId="0" fontId="41" fillId="0" borderId="30" xfId="0" applyFont="1" applyBorder="1" applyAlignment="1">
      <alignment horizontal="left" vertical="center" wrapText="1"/>
    </xf>
    <xf numFmtId="0" fontId="1" fillId="0" borderId="0" xfId="0" applyFont="1" applyFill="1" applyBorder="1" applyAlignment="1">
      <alignment horizontal="left" vertical="center" wrapText="1"/>
    </xf>
    <xf numFmtId="0" fontId="15" fillId="0" borderId="8" xfId="0" applyFont="1" applyFill="1" applyBorder="1" applyAlignment="1">
      <alignment horizontal="left" vertical="top" wrapText="1"/>
    </xf>
    <xf numFmtId="0" fontId="15" fillId="0" borderId="18" xfId="0" applyFont="1" applyFill="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15" fillId="0" borderId="8" xfId="0" applyFont="1" applyFill="1" applyBorder="1" applyAlignment="1">
      <alignment vertical="center" wrapText="1"/>
    </xf>
    <xf numFmtId="0" fontId="0" fillId="0" borderId="19" xfId="0" applyBorder="1" applyAlignment="1">
      <alignment wrapText="1"/>
    </xf>
    <xf numFmtId="0" fontId="0" fillId="0" borderId="27" xfId="0" applyBorder="1" applyAlignment="1">
      <alignment vertical="center" wrapText="1"/>
    </xf>
    <xf numFmtId="0" fontId="16" fillId="0" borderId="3" xfId="0" applyFont="1" applyFill="1" applyBorder="1" applyAlignment="1" applyProtection="1">
      <alignment horizontal="center" vertical="center" wrapText="1"/>
      <protection locked="0"/>
    </xf>
    <xf numFmtId="0" fontId="15" fillId="0" borderId="8" xfId="0" applyFont="1" applyFill="1" applyBorder="1" applyAlignment="1">
      <alignment horizontal="left" vertical="center" wrapText="1"/>
    </xf>
    <xf numFmtId="0" fontId="0" fillId="0" borderId="19" xfId="0" applyBorder="1" applyAlignment="1">
      <alignment vertical="center" wrapText="1"/>
    </xf>
    <xf numFmtId="0" fontId="15" fillId="0" borderId="18" xfId="0" applyFont="1" applyFill="1" applyBorder="1" applyAlignment="1">
      <alignment vertical="center" wrapText="1"/>
    </xf>
    <xf numFmtId="0" fontId="15" fillId="0" borderId="19" xfId="0" applyFont="1" applyFill="1" applyBorder="1" applyAlignment="1">
      <alignment vertical="center" wrapText="1"/>
    </xf>
    <xf numFmtId="0" fontId="16" fillId="11" borderId="4" xfId="0" quotePrefix="1" applyFont="1" applyFill="1" applyBorder="1" applyAlignment="1" applyProtection="1">
      <alignment horizontal="center" vertical="center" wrapText="1"/>
      <protection locked="0"/>
    </xf>
    <xf numFmtId="0" fontId="16" fillId="11" borderId="6" xfId="0" quotePrefix="1" applyFont="1" applyFill="1" applyBorder="1" applyAlignment="1" applyProtection="1">
      <alignment horizontal="center" vertical="center" wrapText="1"/>
      <protection locked="0"/>
    </xf>
    <xf numFmtId="0" fontId="16" fillId="0" borderId="3" xfId="0" quotePrefix="1"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15" fontId="19" fillId="0" borderId="3" xfId="0" applyNumberFormat="1" applyFont="1" applyFill="1" applyBorder="1" applyAlignment="1" applyProtection="1">
      <alignment horizontal="center" vertical="center" wrapText="1"/>
      <protection locked="0"/>
    </xf>
    <xf numFmtId="0" fontId="19" fillId="0" borderId="4" xfId="0" applyNumberFormat="1" applyFont="1" applyFill="1" applyBorder="1" applyAlignment="1" applyProtection="1">
      <alignment horizontal="center" vertical="center" wrapText="1"/>
      <protection locked="0"/>
    </xf>
    <xf numFmtId="0" fontId="19" fillId="0" borderId="6" xfId="0" applyNumberFormat="1" applyFont="1" applyFill="1" applyBorder="1" applyAlignment="1" applyProtection="1">
      <alignment horizontal="center" vertical="center" wrapText="1"/>
      <protection locked="0"/>
    </xf>
    <xf numFmtId="15" fontId="37" fillId="0" borderId="3" xfId="0" applyNumberFormat="1" applyFont="1" applyFill="1" applyBorder="1" applyAlignment="1" applyProtection="1">
      <alignment horizontal="left" vertical="center" wrapText="1"/>
      <protection locked="0"/>
    </xf>
    <xf numFmtId="15" fontId="37" fillId="0" borderId="26" xfId="0" applyNumberFormat="1" applyFont="1" applyFill="1" applyBorder="1" applyAlignment="1" applyProtection="1">
      <alignment horizontal="left" vertical="center" wrapText="1"/>
      <protection locked="0"/>
    </xf>
    <xf numFmtId="15" fontId="19" fillId="0" borderId="4" xfId="0" applyNumberFormat="1" applyFont="1" applyFill="1" applyBorder="1" applyAlignment="1" applyProtection="1">
      <alignment horizontal="center" vertical="center" wrapText="1"/>
      <protection locked="0"/>
    </xf>
    <xf numFmtId="15" fontId="19" fillId="0" borderId="6" xfId="0" applyNumberFormat="1" applyFont="1" applyFill="1" applyBorder="1" applyAlignment="1" applyProtection="1">
      <alignment horizontal="center" vertical="center" wrapText="1"/>
      <protection locked="0"/>
    </xf>
    <xf numFmtId="15" fontId="19" fillId="0" borderId="20" xfId="0" applyNumberFormat="1" applyFont="1" applyFill="1" applyBorder="1" applyAlignment="1" applyProtection="1">
      <alignment horizontal="center" vertical="center" wrapText="1"/>
      <protection locked="0"/>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15" fontId="19" fillId="0" borderId="3" xfId="0" applyNumberFormat="1" applyFont="1" applyFill="1" applyBorder="1" applyAlignment="1" applyProtection="1">
      <alignment horizontal="left" vertical="center" wrapText="1"/>
      <protection locked="0"/>
    </xf>
    <xf numFmtId="0" fontId="27" fillId="9" borderId="3" xfId="0" applyFont="1" applyFill="1" applyBorder="1" applyAlignment="1">
      <alignment horizontal="center" vertical="center" wrapText="1"/>
    </xf>
    <xf numFmtId="0" fontId="13" fillId="7" borderId="0" xfId="0" applyFont="1" applyFill="1" applyBorder="1" applyAlignment="1">
      <alignment horizontal="left" vertical="center" wrapText="1" indent="1"/>
    </xf>
    <xf numFmtId="0" fontId="0" fillId="7" borderId="0" xfId="0" applyFont="1" applyFill="1" applyBorder="1" applyAlignment="1">
      <alignment horizontal="left" vertical="center" wrapText="1" indent="1"/>
    </xf>
    <xf numFmtId="164" fontId="38" fillId="0" borderId="3" xfId="0" applyNumberFormat="1" applyFont="1" applyFill="1" applyBorder="1" applyAlignment="1" applyProtection="1">
      <alignment horizontal="left" vertical="center" wrapText="1"/>
      <protection locked="0"/>
    </xf>
    <xf numFmtId="49" fontId="26" fillId="7" borderId="3" xfId="0" applyNumberFormat="1" applyFont="1" applyFill="1" applyBorder="1" applyAlignment="1">
      <alignment horizontal="left" vertical="center" wrapText="1"/>
    </xf>
    <xf numFmtId="15" fontId="19" fillId="0" borderId="19" xfId="0" applyNumberFormat="1" applyFont="1" applyFill="1" applyBorder="1" applyAlignment="1" applyProtection="1">
      <alignment horizontal="center" vertical="center" wrapText="1"/>
      <protection locked="0"/>
    </xf>
    <xf numFmtId="15" fontId="20" fillId="0" borderId="25" xfId="0" applyNumberFormat="1" applyFont="1" applyFill="1" applyBorder="1" applyAlignment="1" applyProtection="1">
      <alignment horizontal="center" vertical="center" wrapText="1"/>
      <protection locked="0"/>
    </xf>
    <xf numFmtId="15" fontId="20" fillId="0" borderId="24" xfId="0" applyNumberFormat="1" applyFont="1" applyFill="1" applyBorder="1" applyAlignment="1" applyProtection="1">
      <alignment horizontal="center" vertical="center" wrapText="1"/>
      <protection locked="0"/>
    </xf>
    <xf numFmtId="15" fontId="20" fillId="0" borderId="22" xfId="0" applyNumberFormat="1" applyFont="1" applyFill="1" applyBorder="1" applyAlignment="1" applyProtection="1">
      <alignment horizontal="center" vertical="center" wrapText="1"/>
      <protection locked="0"/>
    </xf>
    <xf numFmtId="15" fontId="20" fillId="0" borderId="23" xfId="0" applyNumberFormat="1" applyFont="1" applyFill="1" applyBorder="1" applyAlignment="1" applyProtection="1">
      <alignment horizontal="center" vertical="center" wrapText="1"/>
      <protection locked="0"/>
    </xf>
    <xf numFmtId="15" fontId="20" fillId="0" borderId="3" xfId="0" applyNumberFormat="1" applyFont="1" applyFill="1" applyBorder="1" applyAlignment="1" applyProtection="1">
      <alignment horizontal="center" vertical="center" wrapText="1"/>
      <protection locked="0"/>
    </xf>
    <xf numFmtId="49" fontId="14" fillId="2" borderId="3" xfId="0" applyNumberFormat="1" applyFont="1" applyFill="1" applyBorder="1" applyAlignment="1">
      <alignment horizontal="left" vertical="center" wrapText="1"/>
    </xf>
    <xf numFmtId="6" fontId="19" fillId="0" borderId="3" xfId="0" applyNumberFormat="1" applyFont="1" applyFill="1" applyBorder="1" applyAlignment="1" applyProtection="1">
      <alignment horizontal="left" vertical="center" wrapText="1"/>
      <protection locked="0"/>
    </xf>
    <xf numFmtId="0" fontId="16" fillId="0" borderId="3" xfId="0" quotePrefix="1" applyFont="1" applyFill="1" applyBorder="1" applyAlignment="1" applyProtection="1">
      <alignment horizontal="left" vertical="top" wrapText="1"/>
      <protection locked="0"/>
    </xf>
    <xf numFmtId="0" fontId="16" fillId="0" borderId="3" xfId="0" applyFont="1" applyFill="1" applyBorder="1" applyAlignment="1" applyProtection="1">
      <alignment horizontal="left" vertical="top" wrapText="1"/>
      <protection locked="0"/>
    </xf>
    <xf numFmtId="0" fontId="21" fillId="0" borderId="3" xfId="0" applyFont="1" applyFill="1" applyBorder="1" applyAlignment="1">
      <alignment horizontal="left" vertical="center" wrapText="1"/>
    </xf>
    <xf numFmtId="0" fontId="15" fillId="12" borderId="8" xfId="0" applyFont="1" applyFill="1" applyBorder="1" applyAlignment="1">
      <alignment vertical="center" wrapText="1"/>
    </xf>
    <xf numFmtId="0" fontId="0" fillId="12" borderId="19" xfId="0" applyFill="1" applyBorder="1" applyAlignment="1">
      <alignment vertical="center" wrapText="1"/>
    </xf>
    <xf numFmtId="0" fontId="16" fillId="0" borderId="3" xfId="0" applyFont="1" applyFill="1" applyBorder="1" applyAlignment="1" applyProtection="1">
      <alignment horizontal="center" vertical="center" wrapText="1"/>
    </xf>
    <xf numFmtId="15" fontId="38" fillId="0" borderId="3" xfId="0" applyNumberFormat="1" applyFont="1" applyFill="1" applyBorder="1" applyAlignment="1" applyProtection="1">
      <alignment horizontal="left" vertical="center" wrapText="1"/>
      <protection locked="0"/>
    </xf>
    <xf numFmtId="0" fontId="20" fillId="12" borderId="3"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xf>
    <xf numFmtId="0" fontId="16" fillId="0" borderId="3"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5" fillId="0" borderId="3" xfId="0" applyFont="1" applyBorder="1" applyAlignment="1">
      <alignment horizontal="left" wrapText="1"/>
    </xf>
    <xf numFmtId="0" fontId="21" fillId="0" borderId="3" xfId="0" applyFont="1" applyFill="1" applyBorder="1" applyAlignment="1">
      <alignment horizontal="center" vertical="center" wrapText="1"/>
    </xf>
    <xf numFmtId="49" fontId="14" fillId="2" borderId="3" xfId="0" applyNumberFormat="1" applyFont="1" applyFill="1" applyBorder="1" applyAlignment="1">
      <alignment horizontal="center" vertical="center" wrapText="1"/>
    </xf>
    <xf numFmtId="49" fontId="14" fillId="7" borderId="8" xfId="0" applyNumberFormat="1" applyFont="1" applyFill="1" applyBorder="1" applyAlignment="1">
      <alignment horizontal="center" vertical="center" wrapText="1"/>
    </xf>
    <xf numFmtId="0" fontId="16" fillId="0" borderId="3" xfId="0" applyFont="1" applyBorder="1" applyAlignment="1">
      <alignment horizontal="left" vertical="top" wrapText="1"/>
    </xf>
    <xf numFmtId="0" fontId="27" fillId="6" borderId="7"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1" fillId="0" borderId="3" xfId="0" applyFont="1" applyBorder="1" applyAlignment="1">
      <alignment horizontal="center" vertical="center" wrapText="1"/>
    </xf>
    <xf numFmtId="0" fontId="16" fillId="0" borderId="3" xfId="0" applyFont="1" applyBorder="1" applyAlignment="1">
      <alignment horizontal="center" vertical="center" wrapText="1"/>
    </xf>
    <xf numFmtId="49" fontId="14" fillId="7" borderId="3"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29" fillId="0" borderId="3" xfId="0" applyFont="1" applyBorder="1" applyAlignment="1">
      <alignment horizontal="center" vertical="center" wrapText="1"/>
    </xf>
    <xf numFmtId="0" fontId="14" fillId="4" borderId="3" xfId="0" applyFont="1" applyFill="1" applyBorder="1" applyAlignment="1">
      <alignment horizontal="center" vertical="center" wrapText="1"/>
    </xf>
    <xf numFmtId="0" fontId="15" fillId="0" borderId="3" xfId="0" applyFont="1" applyFill="1" applyBorder="1" applyAlignment="1">
      <alignment vertical="center" wrapText="1"/>
    </xf>
    <xf numFmtId="0" fontId="16" fillId="0" borderId="3" xfId="0" applyFont="1" applyFill="1" applyBorder="1" applyAlignment="1">
      <alignment horizontal="left" vertical="center" wrapText="1" indent="1"/>
    </xf>
    <xf numFmtId="49" fontId="13" fillId="2" borderId="3" xfId="0" applyNumberFormat="1" applyFont="1" applyFill="1" applyBorder="1" applyAlignment="1">
      <alignment horizontal="center" vertical="center" wrapText="1"/>
    </xf>
    <xf numFmtId="0" fontId="21" fillId="0" borderId="3" xfId="0" applyFont="1" applyFill="1" applyBorder="1" applyAlignment="1">
      <alignment vertical="center" wrapText="1"/>
    </xf>
    <xf numFmtId="0" fontId="15" fillId="0" borderId="3" xfId="0" applyFont="1" applyFill="1" applyBorder="1" applyAlignment="1">
      <alignment horizontal="left" vertical="center" wrapText="1"/>
    </xf>
    <xf numFmtId="0" fontId="16" fillId="0" borderId="3" xfId="0" applyFont="1" applyFill="1" applyBorder="1" applyAlignment="1">
      <alignment horizontal="center" vertical="center"/>
    </xf>
    <xf numFmtId="0" fontId="13" fillId="7" borderId="4" xfId="0" applyFont="1" applyFill="1" applyBorder="1" applyAlignment="1">
      <alignment horizontal="left" vertical="center" wrapText="1"/>
    </xf>
    <xf numFmtId="0" fontId="13" fillId="7" borderId="5" xfId="0" applyFont="1" applyFill="1" applyBorder="1" applyAlignment="1">
      <alignment horizontal="left" vertical="center" wrapText="1"/>
    </xf>
    <xf numFmtId="0" fontId="16" fillId="0" borderId="3" xfId="0" applyFont="1" applyFill="1" applyBorder="1" applyAlignment="1">
      <alignment horizontal="left" vertical="center"/>
    </xf>
    <xf numFmtId="0" fontId="9" fillId="0" borderId="0" xfId="0" applyFont="1" applyFill="1" applyBorder="1" applyAlignment="1">
      <alignment horizontal="left" vertical="center" wrapText="1" indent="1"/>
    </xf>
    <xf numFmtId="0" fontId="10" fillId="0" borderId="0" xfId="0" applyFont="1" applyBorder="1" applyAlignment="1">
      <alignment horizontal="left" vertical="center" wrapText="1" indent="1"/>
    </xf>
    <xf numFmtId="0" fontId="13" fillId="4" borderId="3" xfId="0" applyFont="1" applyFill="1" applyBorder="1" applyAlignment="1">
      <alignment horizontal="center" vertical="center" wrapText="1"/>
    </xf>
    <xf numFmtId="49" fontId="13" fillId="2" borderId="3" xfId="0" applyNumberFormat="1" applyFont="1" applyFill="1" applyBorder="1" applyAlignment="1">
      <alignment horizontal="left" vertical="center" wrapText="1" indent="1"/>
    </xf>
    <xf numFmtId="0" fontId="13" fillId="7" borderId="3"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21" fillId="0" borderId="3" xfId="0" applyFont="1" applyFill="1" applyBorder="1" applyAlignment="1">
      <alignment horizontal="left" vertical="center" wrapText="1" inden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165" fontId="13" fillId="0" borderId="3" xfId="0" applyNumberFormat="1" applyFont="1" applyFill="1" applyBorder="1" applyAlignment="1">
      <alignment horizontal="center" vertical="center" wrapText="1"/>
    </xf>
    <xf numFmtId="0" fontId="13" fillId="7" borderId="6" xfId="0" applyFont="1" applyFill="1" applyBorder="1" applyAlignment="1">
      <alignment horizontal="left" vertical="center" wrapText="1"/>
    </xf>
    <xf numFmtId="0" fontId="14" fillId="13" borderId="4" xfId="0" applyFont="1" applyFill="1" applyBorder="1" applyAlignment="1">
      <alignment horizontal="left" vertical="center" wrapText="1"/>
    </xf>
    <xf numFmtId="0" fontId="14" fillId="13" borderId="5" xfId="0" applyFont="1" applyFill="1" applyBorder="1" applyAlignment="1">
      <alignment horizontal="left" vertical="center" wrapText="1"/>
    </xf>
    <xf numFmtId="0" fontId="14" fillId="13" borderId="6" xfId="0" applyFont="1" applyFill="1" applyBorder="1" applyAlignment="1">
      <alignment horizontal="left" vertic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2" defaultPivotStyle="PivotStyleLight16"/>
  <colors>
    <mruColors>
      <color rgb="FFE533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304800</xdr:colOff>
      <xdr:row>5</xdr:row>
      <xdr:rowOff>304800</xdr:rowOff>
    </xdr:to>
    <xdr:sp macro="" textlink="">
      <xdr:nvSpPr>
        <xdr:cNvPr id="1026" name="AutoShape 2" descr="Image result for mg omd logo">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10401300" y="1209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2149023</xdr:colOff>
      <xdr:row>1</xdr:row>
      <xdr:rowOff>222250</xdr:rowOff>
    </xdr:from>
    <xdr:to>
      <xdr:col>4</xdr:col>
      <xdr:colOff>1813</xdr:colOff>
      <xdr:row>2</xdr:row>
      <xdr:rowOff>158750</xdr:rowOff>
    </xdr:to>
    <xdr:pic>
      <xdr:nvPicPr>
        <xdr:cNvPr id="12" name="Picture 11">
          <a:extLst>
            <a:ext uri="{FF2B5EF4-FFF2-40B4-BE49-F238E27FC236}">
              <a16:creationId xmlns:a16="http://schemas.microsoft.com/office/drawing/2014/main" id="{015383E4-B764-014A-A229-BA1AC3A23AA1}"/>
            </a:ext>
          </a:extLst>
        </xdr:cNvPr>
        <xdr:cNvPicPr>
          <a:picLocks noChangeAspect="1"/>
        </xdr:cNvPicPr>
      </xdr:nvPicPr>
      <xdr:blipFill>
        <a:blip xmlns:r="http://schemas.openxmlformats.org/officeDocument/2006/relationships" r:embed="rId1"/>
        <a:stretch>
          <a:fillRect/>
        </a:stretch>
      </xdr:blipFill>
      <xdr:spPr>
        <a:xfrm>
          <a:off x="6911523" y="592667"/>
          <a:ext cx="2549673" cy="656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2381858</xdr:colOff>
      <xdr:row>1</xdr:row>
      <xdr:rowOff>412749</xdr:rowOff>
    </xdr:from>
    <xdr:to>
      <xdr:col>5</xdr:col>
      <xdr:colOff>507697</xdr:colOff>
      <xdr:row>2</xdr:row>
      <xdr:rowOff>433915</xdr:rowOff>
    </xdr:to>
    <xdr:pic>
      <xdr:nvPicPr>
        <xdr:cNvPr id="9" name="Picture 8">
          <a:extLst>
            <a:ext uri="{FF2B5EF4-FFF2-40B4-BE49-F238E27FC236}">
              <a16:creationId xmlns:a16="http://schemas.microsoft.com/office/drawing/2014/main" id="{AE6A6DDF-FB3A-3845-BBBE-DE41EBDD0F8D}"/>
            </a:ext>
          </a:extLst>
        </xdr:cNvPr>
        <xdr:cNvPicPr>
          <a:picLocks noChangeAspect="1"/>
        </xdr:cNvPicPr>
      </xdr:nvPicPr>
      <xdr:blipFill>
        <a:blip xmlns:r="http://schemas.openxmlformats.org/officeDocument/2006/relationships" r:embed="rId1"/>
        <a:stretch>
          <a:fillRect/>
        </a:stretch>
      </xdr:blipFill>
      <xdr:spPr>
        <a:xfrm>
          <a:off x="7599441" y="592666"/>
          <a:ext cx="2549673" cy="6561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1344689</xdr:colOff>
      <xdr:row>1</xdr:row>
      <xdr:rowOff>328084</xdr:rowOff>
    </xdr:from>
    <xdr:to>
      <xdr:col>5</xdr:col>
      <xdr:colOff>1936447</xdr:colOff>
      <xdr:row>2</xdr:row>
      <xdr:rowOff>349250</xdr:rowOff>
    </xdr:to>
    <xdr:pic>
      <xdr:nvPicPr>
        <xdr:cNvPr id="10" name="Picture 9">
          <a:extLst>
            <a:ext uri="{FF2B5EF4-FFF2-40B4-BE49-F238E27FC236}">
              <a16:creationId xmlns:a16="http://schemas.microsoft.com/office/drawing/2014/main" id="{842B9E2F-2CF9-8E41-8530-E9D2C5F1A9EF}"/>
            </a:ext>
          </a:extLst>
        </xdr:cNvPr>
        <xdr:cNvPicPr>
          <a:picLocks noChangeAspect="1"/>
        </xdr:cNvPicPr>
      </xdr:nvPicPr>
      <xdr:blipFill>
        <a:blip xmlns:r="http://schemas.openxmlformats.org/officeDocument/2006/relationships" r:embed="rId1"/>
        <a:stretch>
          <a:fillRect/>
        </a:stretch>
      </xdr:blipFill>
      <xdr:spPr>
        <a:xfrm>
          <a:off x="9335106" y="508001"/>
          <a:ext cx="2549673" cy="6561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1355274</xdr:colOff>
      <xdr:row>1</xdr:row>
      <xdr:rowOff>370417</xdr:rowOff>
    </xdr:from>
    <xdr:to>
      <xdr:col>5</xdr:col>
      <xdr:colOff>1947030</xdr:colOff>
      <xdr:row>2</xdr:row>
      <xdr:rowOff>391583</xdr:rowOff>
    </xdr:to>
    <xdr:pic>
      <xdr:nvPicPr>
        <xdr:cNvPr id="8" name="Picture 7">
          <a:extLst>
            <a:ext uri="{FF2B5EF4-FFF2-40B4-BE49-F238E27FC236}">
              <a16:creationId xmlns:a16="http://schemas.microsoft.com/office/drawing/2014/main" id="{8BF7B558-03FD-9D40-AC56-815356ECA08F}"/>
            </a:ext>
          </a:extLst>
        </xdr:cNvPr>
        <xdr:cNvPicPr>
          <a:picLocks noChangeAspect="1"/>
        </xdr:cNvPicPr>
      </xdr:nvPicPr>
      <xdr:blipFill>
        <a:blip xmlns:r="http://schemas.openxmlformats.org/officeDocument/2006/relationships" r:embed="rId1"/>
        <a:stretch>
          <a:fillRect/>
        </a:stretch>
      </xdr:blipFill>
      <xdr:spPr>
        <a:xfrm>
          <a:off x="9345691" y="550334"/>
          <a:ext cx="2549673" cy="6561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1323524</xdr:colOff>
      <xdr:row>1</xdr:row>
      <xdr:rowOff>349250</xdr:rowOff>
    </xdr:from>
    <xdr:to>
      <xdr:col>5</xdr:col>
      <xdr:colOff>1915281</xdr:colOff>
      <xdr:row>2</xdr:row>
      <xdr:rowOff>370416</xdr:rowOff>
    </xdr:to>
    <xdr:pic>
      <xdr:nvPicPr>
        <xdr:cNvPr id="8" name="Picture 7">
          <a:extLst>
            <a:ext uri="{FF2B5EF4-FFF2-40B4-BE49-F238E27FC236}">
              <a16:creationId xmlns:a16="http://schemas.microsoft.com/office/drawing/2014/main" id="{164322F8-F453-CA4D-B44E-478E6C043736}"/>
            </a:ext>
          </a:extLst>
        </xdr:cNvPr>
        <xdr:cNvPicPr>
          <a:picLocks noChangeAspect="1"/>
        </xdr:cNvPicPr>
      </xdr:nvPicPr>
      <xdr:blipFill>
        <a:blip xmlns:r="http://schemas.openxmlformats.org/officeDocument/2006/relationships" r:embed="rId1"/>
        <a:stretch>
          <a:fillRect/>
        </a:stretch>
      </xdr:blipFill>
      <xdr:spPr>
        <a:xfrm>
          <a:off x="9313941" y="529167"/>
          <a:ext cx="2549673" cy="65616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2861391</xdr:colOff>
      <xdr:row>1</xdr:row>
      <xdr:rowOff>412751</xdr:rowOff>
    </xdr:from>
    <xdr:to>
      <xdr:col>7</xdr:col>
      <xdr:colOff>24512</xdr:colOff>
      <xdr:row>2</xdr:row>
      <xdr:rowOff>429537</xdr:rowOff>
    </xdr:to>
    <xdr:pic>
      <xdr:nvPicPr>
        <xdr:cNvPr id="11" name="Picture 10">
          <a:extLst>
            <a:ext uri="{FF2B5EF4-FFF2-40B4-BE49-F238E27FC236}">
              <a16:creationId xmlns:a16="http://schemas.microsoft.com/office/drawing/2014/main" id="{2F71A18B-E274-1740-881E-D5F7B1816620}"/>
            </a:ext>
          </a:extLst>
        </xdr:cNvPr>
        <xdr:cNvPicPr>
          <a:picLocks noChangeAspect="1"/>
        </xdr:cNvPicPr>
      </xdr:nvPicPr>
      <xdr:blipFill>
        <a:blip xmlns:r="http://schemas.openxmlformats.org/officeDocument/2006/relationships" r:embed="rId1"/>
        <a:stretch>
          <a:fillRect/>
        </a:stretch>
      </xdr:blipFill>
      <xdr:spPr>
        <a:xfrm>
          <a:off x="7205667" y="587923"/>
          <a:ext cx="2549673" cy="656166"/>
        </a:xfrm>
        <a:prstGeom prst="rect">
          <a:avLst/>
        </a:prstGeom>
      </xdr:spPr>
    </xdr:pic>
    <xdr:clientData/>
  </xdr:twoCellAnchor>
</xdr:wsDr>
</file>

<file path=xl/theme/theme1.xml><?xml version="1.0" encoding="utf-8"?>
<a:theme xmlns:a="http://schemas.openxmlformats.org/drawingml/2006/main" name="Gov PPT slides">
  <a:themeElements>
    <a:clrScheme name="OmniGov">
      <a:dk1>
        <a:srgbClr val="FEFFFF"/>
      </a:dk1>
      <a:lt1>
        <a:srgbClr val="5E5E5E"/>
      </a:lt1>
      <a:dk2>
        <a:srgbClr val="EAEAEA"/>
      </a:dk2>
      <a:lt2>
        <a:srgbClr val="05386E"/>
      </a:lt2>
      <a:accent1>
        <a:srgbClr val="CB1D34"/>
      </a:accent1>
      <a:accent2>
        <a:srgbClr val="05386E"/>
      </a:accent2>
      <a:accent3>
        <a:srgbClr val="D5D5D5"/>
      </a:accent3>
      <a:accent4>
        <a:srgbClr val="126FCE"/>
      </a:accent4>
      <a:accent5>
        <a:srgbClr val="FB3D42"/>
      </a:accent5>
      <a:accent6>
        <a:srgbClr val="929292"/>
      </a:accent6>
      <a:hlink>
        <a:srgbClr val="5E5E5E"/>
      </a:hlink>
      <a:folHlink>
        <a:srgbClr val="5E5E5E"/>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tx2">
            <a:alpha val="36000"/>
          </a:schemeClr>
        </a:solidFill>
        <a:ln>
          <a:noFill/>
        </a:ln>
        <a:effectLst/>
      </a:spPr>
      <a:bodyPr rtlCol="0" anchor="ctr"/>
      <a:lstStyle>
        <a:defPPr algn="ctr">
          <a:defRPr dirty="0"/>
        </a:defPPr>
      </a:lstStyle>
      <a:style>
        <a:lnRef idx="1">
          <a:schemeClr val="accent1"/>
        </a:lnRef>
        <a:fillRef idx="3">
          <a:schemeClr val="accent1"/>
        </a:fillRef>
        <a:effectRef idx="2">
          <a:schemeClr val="accent1"/>
        </a:effectRef>
        <a:fontRef idx="minor">
          <a:schemeClr val="lt1"/>
        </a:fontRef>
      </a:style>
    </a:spDef>
    <a:lnDef>
      <a:spPr>
        <a:ln>
          <a:solidFill>
            <a:schemeClr val="tx2"/>
          </a:solidFill>
        </a:ln>
        <a:effectLst/>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3" Type="http://schemas.openxmlformats.org/officeDocument/2006/relationships/hyperlink" Target="https://www.gov.uk/government/organisations/national-institute-for-clinical-excellence" TargetMode="External"/><Relationship Id="rId18" Type="http://schemas.openxmlformats.org/officeDocument/2006/relationships/hyperlink" Target="https://www.gov.uk/government/organisations/independent-reconfiguration-panel" TargetMode="External"/><Relationship Id="rId26" Type="http://schemas.openxmlformats.org/officeDocument/2006/relationships/hyperlink" Target="https://www.gov.uk/government/organisations/national-data-guardian" TargetMode="External"/><Relationship Id="rId39" Type="http://schemas.openxmlformats.org/officeDocument/2006/relationships/printerSettings" Target="../printerSettings/printerSettings7.bin"/><Relationship Id="rId21" Type="http://schemas.openxmlformats.org/officeDocument/2006/relationships/hyperlink" Target="https://www.gov.uk/government/organisations/accelerated-access-review" TargetMode="External"/><Relationship Id="rId34" Type="http://schemas.openxmlformats.org/officeDocument/2006/relationships/hyperlink" Target="https://www.gov.uk/government/organisations/bbc-world-service" TargetMode="External"/><Relationship Id="rId7" Type="http://schemas.openxmlformats.org/officeDocument/2006/relationships/hyperlink" Target="https://www.gov.uk/government/organisations/human-tissue-authority" TargetMode="External"/><Relationship Id="rId12" Type="http://schemas.openxmlformats.org/officeDocument/2006/relationships/hyperlink" Target="https://www.gov.uk/government/organisations/nhs-litigation-authority" TargetMode="External"/><Relationship Id="rId17" Type="http://schemas.openxmlformats.org/officeDocument/2006/relationships/hyperlink" Target="https://www.gov.uk/government/organisations/committee-on-mutagenicity-of-chemicals-in-food-consumer-products-and-the-environment" TargetMode="External"/><Relationship Id="rId25" Type="http://schemas.openxmlformats.org/officeDocument/2006/relationships/hyperlink" Target="https://www.gov.uk/government/organisations/nhs-improvement" TargetMode="External"/><Relationship Id="rId33" Type="http://schemas.openxmlformats.org/officeDocument/2006/relationships/hyperlink" Target="https://www.gov.uk/government/organisations/westminster-foundation-for-democracy" TargetMode="External"/><Relationship Id="rId38" Type="http://schemas.openxmlformats.org/officeDocument/2006/relationships/hyperlink" Target="https://www.gov.uk/government/organisations/secret-intelligence-service" TargetMode="External"/><Relationship Id="rId2" Type="http://schemas.openxmlformats.org/officeDocument/2006/relationships/hyperlink" Target="https://www.gov.uk/government/organisations/public-health-england" TargetMode="External"/><Relationship Id="rId16" Type="http://schemas.openxmlformats.org/officeDocument/2006/relationships/hyperlink" Target="https://www.gov.uk/government/organisations/commission-on-human-medicines" TargetMode="External"/><Relationship Id="rId20" Type="http://schemas.openxmlformats.org/officeDocument/2006/relationships/hyperlink" Target="https://www.gov.uk/government/organisations/review-body-on-doctors-and-dentists-remuneration" TargetMode="External"/><Relationship Id="rId29" Type="http://schemas.openxmlformats.org/officeDocument/2006/relationships/hyperlink" Target="https://www.gov.uk/government/organisations/wilton-park" TargetMode="External"/><Relationship Id="rId1" Type="http://schemas.openxmlformats.org/officeDocument/2006/relationships/hyperlink" Target="https://www.gov.uk/government/organisations/medicines-and-healthcare-products-regulatory-agency" TargetMode="External"/><Relationship Id="rId6" Type="http://schemas.openxmlformats.org/officeDocument/2006/relationships/hyperlink" Target="https://www.gov.uk/government/organisations/human-fertilisation-and-embryology-authority" TargetMode="External"/><Relationship Id="rId11" Type="http://schemas.openxmlformats.org/officeDocument/2006/relationships/hyperlink" Target="https://www.gov.uk/government/organisations/nhs-commissioning-board" TargetMode="External"/><Relationship Id="rId24" Type="http://schemas.openxmlformats.org/officeDocument/2006/relationships/hyperlink" Target="https://www.gov.uk/government/organisations/nhs-counter-fraud-authority" TargetMode="External"/><Relationship Id="rId32" Type="http://schemas.openxmlformats.org/officeDocument/2006/relationships/hyperlink" Target="https://www.gov.uk/government/organisations/marshall-aid-commemoration-commission" TargetMode="External"/><Relationship Id="rId37" Type="http://schemas.openxmlformats.org/officeDocument/2006/relationships/hyperlink" Target="https://www.gov.uk/government/organisations/government-communications-headquarters" TargetMode="External"/><Relationship Id="rId5" Type="http://schemas.openxmlformats.org/officeDocument/2006/relationships/hyperlink" Target="https://www.gov.uk/government/organisations/health-research-authority" TargetMode="External"/><Relationship Id="rId15" Type="http://schemas.openxmlformats.org/officeDocument/2006/relationships/hyperlink" Target="https://www.gov.uk/government/organisations/british-pharmacopoeia" TargetMode="External"/><Relationship Id="rId23" Type="http://schemas.openxmlformats.org/officeDocument/2006/relationships/hyperlink" Target="https://www.gov.uk/government/organisations/morecambe-bay-investigation" TargetMode="External"/><Relationship Id="rId28" Type="http://schemas.openxmlformats.org/officeDocument/2006/relationships/hyperlink" Target="https://www.gov.uk/government/organisations/porton-biopharma-limited" TargetMode="External"/><Relationship Id="rId36" Type="http://schemas.openxmlformats.org/officeDocument/2006/relationships/hyperlink" Target="https://www.gov.uk/government/organisations/fco-services" TargetMode="External"/><Relationship Id="rId10" Type="http://schemas.openxmlformats.org/officeDocument/2006/relationships/hyperlink" Target="https://www.gov.uk/government/organisations/nhs-digital" TargetMode="External"/><Relationship Id="rId19" Type="http://schemas.openxmlformats.org/officeDocument/2006/relationships/hyperlink" Target="https://www.gov.uk/government/organisations/nhs-pay-review-body" TargetMode="External"/><Relationship Id="rId31" Type="http://schemas.openxmlformats.org/officeDocument/2006/relationships/hyperlink" Target="https://www.gov.uk/government/organisations/great-britain-china-centre" TargetMode="External"/><Relationship Id="rId4" Type="http://schemas.openxmlformats.org/officeDocument/2006/relationships/hyperlink" Target="https://www.gov.uk/government/organisations/health-education-england" TargetMode="External"/><Relationship Id="rId9" Type="http://schemas.openxmlformats.org/officeDocument/2006/relationships/hyperlink" Target="https://www.gov.uk/government/organisations/nhs-business-services-authority" TargetMode="External"/><Relationship Id="rId14" Type="http://schemas.openxmlformats.org/officeDocument/2006/relationships/hyperlink" Target="https://www.gov.uk/government/organisations/advisory-committee-on-clinical-excellence-awards" TargetMode="External"/><Relationship Id="rId22" Type="http://schemas.openxmlformats.org/officeDocument/2006/relationships/hyperlink" Target="https://www.gov.uk/government/organisations/administration-of-radioactive-substances-advisory-committee" TargetMode="External"/><Relationship Id="rId27" Type="http://schemas.openxmlformats.org/officeDocument/2006/relationships/hyperlink" Target="https://www.gov.uk/government/organisations/national-information-board" TargetMode="External"/><Relationship Id="rId30" Type="http://schemas.openxmlformats.org/officeDocument/2006/relationships/hyperlink" Target="https://www.gov.uk/government/organisations/british-council" TargetMode="External"/><Relationship Id="rId35" Type="http://schemas.openxmlformats.org/officeDocument/2006/relationships/hyperlink" Target="https://www.gov.uk/government/organisations/chevening-foundation" TargetMode="External"/><Relationship Id="rId8" Type="http://schemas.openxmlformats.org/officeDocument/2006/relationships/hyperlink" Target="https://www.gov.uk/government/organisations/nhs-blood-and-transplant" TargetMode="External"/><Relationship Id="rId3" Type="http://schemas.openxmlformats.org/officeDocument/2006/relationships/hyperlink" Target="https://www.gov.uk/government/organisations/care-quality-commissio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80"/>
  <sheetViews>
    <sheetView workbookViewId="0"/>
  </sheetViews>
  <sheetFormatPr defaultColWidth="9" defaultRowHeight="13.5" x14ac:dyDescent="0.25"/>
  <cols>
    <col min="1" max="1" width="82.58203125" style="16" customWidth="1"/>
    <col min="2" max="3" width="40.4140625" style="16" customWidth="1"/>
    <col min="4" max="16384" width="9" style="16"/>
  </cols>
  <sheetData>
    <row r="1" spans="1:11" ht="13.75" x14ac:dyDescent="0.25">
      <c r="A1" s="89" t="str">
        <f>F30</f>
        <v>'0','0','0',' _Add a brief description of the comms objective. Click the three dots above and select_ Edit campaign _to add this._','1900-1-0','1900-1-0',0,'0','','Complex','0','','0','No',' ',', , ',', , ',', , ',', , ','20 days','0','0',', , '</v>
      </c>
    </row>
    <row r="2" spans="1:11" ht="13.75" x14ac:dyDescent="0.25">
      <c r="A2" s="90" t="str">
        <f>IF(SUM(D7:D31)&gt;0,"ERROR","OK")</f>
        <v>ERROR</v>
      </c>
    </row>
    <row r="3" spans="1:11" ht="13.75" x14ac:dyDescent="0.25">
      <c r="A3" s="90" t="str">
        <f>C5</f>
        <v>Dept.,ALB,Campaign Name,Start Date,End Date,Budget,Benchmarking Theme,Camp. Geography,Camp. ObjectiveCamp. Establishment,MG Contact,Primary Client Contact,Primary Audience (page 2),</v>
      </c>
      <c r="B3" s="90"/>
      <c r="C3" s="90"/>
      <c r="D3" s="90"/>
      <c r="E3" s="90"/>
      <c r="F3" s="90"/>
    </row>
    <row r="4" spans="1:11" ht="13.75" x14ac:dyDescent="0.25">
      <c r="A4" s="90" t="str">
        <f>GT_CampType</f>
        <v>Complex</v>
      </c>
      <c r="B4" s="90"/>
      <c r="C4" s="90"/>
      <c r="D4" s="90"/>
      <c r="E4" s="90"/>
      <c r="F4" s="90"/>
    </row>
    <row r="5" spans="1:11" ht="13.75" x14ac:dyDescent="0.25">
      <c r="A5" s="90"/>
      <c r="B5" s="90"/>
      <c r="C5" s="90" t="str">
        <f>C7&amp;C8&amp;C9&amp;C11&amp;C12&amp;C13&amp;C14&amp;C15&amp;C16&amp;C17&amp;C19&amp;C21&amp;C22&amp;C26&amp;C27</f>
        <v>Dept.,ALB,Campaign Name,Start Date,End Date,Budget,Benchmarking Theme,Camp. Geography,Camp. ObjectiveCamp. Establishment,MG Contact,Primary Client Contact,Primary Audience (page 2),</v>
      </c>
      <c r="D5" s="90"/>
      <c r="E5" s="90"/>
      <c r="F5" s="90"/>
    </row>
    <row r="6" spans="1:11" ht="13.75" x14ac:dyDescent="0.25">
      <c r="A6" s="90"/>
      <c r="B6" s="90"/>
      <c r="C6" s="90" t="s">
        <v>891</v>
      </c>
      <c r="D6" s="90" t="s">
        <v>787</v>
      </c>
      <c r="E6" s="90"/>
      <c r="F6" s="90"/>
    </row>
    <row r="7" spans="1:11" ht="13.75" x14ac:dyDescent="0.25">
      <c r="A7" s="90" t="s">
        <v>762</v>
      </c>
      <c r="B7" s="112">
        <f>GL_Client</f>
        <v>0</v>
      </c>
      <c r="C7" s="90" t="str">
        <f>IF(B7=0,"Dept.,","")</f>
        <v>Dept.,</v>
      </c>
      <c r="D7" s="90">
        <f>IF(B7=0,1,0)</f>
        <v>1</v>
      </c>
      <c r="E7" s="90" t="str">
        <f>"'"&amp;SUBSTITUTE(B7,"'","''")&amp;"'"</f>
        <v>'0'</v>
      </c>
      <c r="F7" s="90" t="str">
        <f>E7</f>
        <v>'0'</v>
      </c>
      <c r="G7" s="90" t="s">
        <v>763</v>
      </c>
      <c r="H7" s="90"/>
      <c r="I7" s="90"/>
      <c r="J7" s="90"/>
      <c r="K7" s="90"/>
    </row>
    <row r="8" spans="1:11" ht="13.75" x14ac:dyDescent="0.25">
      <c r="A8" s="90" t="s">
        <v>764</v>
      </c>
      <c r="B8" s="112">
        <f>GL_Prod</f>
        <v>0</v>
      </c>
      <c r="C8" s="90" t="str">
        <f>IF(B8=0,"ALB,","")</f>
        <v>ALB,</v>
      </c>
      <c r="D8" s="90">
        <f t="shared" ref="D8:D9" si="0">IF(B8=0,1,0)</f>
        <v>1</v>
      </c>
      <c r="E8" s="90" t="str">
        <f>"'"&amp;SUBSTITUTE(B8,"'","''")&amp;"'"</f>
        <v>'0'</v>
      </c>
      <c r="F8" s="90" t="str">
        <f>F7&amp;","&amp;E8</f>
        <v>'0','0'</v>
      </c>
      <c r="G8" s="90"/>
      <c r="H8" s="90"/>
      <c r="I8" s="90"/>
      <c r="J8" s="90"/>
      <c r="K8" s="90"/>
    </row>
    <row r="9" spans="1:11" ht="13.75" x14ac:dyDescent="0.25">
      <c r="A9" s="90" t="s">
        <v>765</v>
      </c>
      <c r="B9" s="112">
        <f>GL_CampaignName</f>
        <v>0</v>
      </c>
      <c r="C9" s="90" t="str">
        <f>IF(B9=0,"Campaign Name,","")</f>
        <v>Campaign Name,</v>
      </c>
      <c r="D9" s="90">
        <f t="shared" si="0"/>
        <v>1</v>
      </c>
      <c r="E9" s="90" t="str">
        <f>"'"&amp;SUBSTITUTE(B9,"'","''")&amp;"'"</f>
        <v>'0'</v>
      </c>
      <c r="F9" s="90" t="str">
        <f t="shared" ref="F9:F29" si="1">F8&amp;","&amp;E9</f>
        <v>'0','0','0'</v>
      </c>
      <c r="G9" s="90"/>
      <c r="H9" s="90"/>
      <c r="I9" s="90"/>
      <c r="J9" s="90"/>
      <c r="K9" s="90"/>
    </row>
    <row r="10" spans="1:11" ht="13.75" x14ac:dyDescent="0.25">
      <c r="A10" s="90" t="s">
        <v>766</v>
      </c>
      <c r="B10" s="112" t="s">
        <v>786</v>
      </c>
      <c r="C10" s="90"/>
      <c r="D10" s="90">
        <v>0</v>
      </c>
      <c r="E10" s="90" t="str">
        <f>"'"&amp;SUBSTITUTE(B10,"'","''")&amp;"'"</f>
        <v>' _Add a brief description of the comms objective. Click the three dots above and select_ Edit campaign _to add this._'</v>
      </c>
      <c r="F10" s="90" t="str">
        <f t="shared" si="1"/>
        <v>'0','0','0',' _Add a brief description of the comms objective. Click the three dots above and select_ Edit campaign _to add this._'</v>
      </c>
      <c r="G10" s="90"/>
      <c r="H10" s="90"/>
      <c r="I10" s="90"/>
      <c r="J10" s="90"/>
      <c r="K10" s="90"/>
    </row>
    <row r="11" spans="1:11" ht="13.75" x14ac:dyDescent="0.25">
      <c r="A11" s="90" t="s">
        <v>767</v>
      </c>
      <c r="B11" s="113">
        <f>GL_StartD</f>
        <v>0</v>
      </c>
      <c r="C11" s="90" t="str">
        <f>IF(B11=0,"Start Date,","")</f>
        <v>Start Date,</v>
      </c>
      <c r="D11" s="90">
        <f>IF(B11=0,1,0)</f>
        <v>1</v>
      </c>
      <c r="E11" s="90" t="str">
        <f>"'"&amp;YEAR(B11)&amp;"-"&amp;MONTH(B11)&amp;"-"&amp;DAY(B11)&amp;"'"</f>
        <v>'1900-1-0'</v>
      </c>
      <c r="F11" s="90" t="str">
        <f t="shared" si="1"/>
        <v>'0','0','0',' _Add a brief description of the comms objective. Click the three dots above and select_ Edit campaign _to add this._','1900-1-0'</v>
      </c>
      <c r="G11" s="92"/>
      <c r="H11" s="90"/>
      <c r="I11" s="90"/>
      <c r="J11" s="90"/>
      <c r="K11" s="90"/>
    </row>
    <row r="12" spans="1:11" ht="13.75" x14ac:dyDescent="0.25">
      <c r="A12" s="90" t="s">
        <v>768</v>
      </c>
      <c r="B12" s="113">
        <f>GL_EndD</f>
        <v>0</v>
      </c>
      <c r="C12" s="90" t="str">
        <f>IF(B12=0,"End Date,","")</f>
        <v>End Date,</v>
      </c>
      <c r="D12" s="90">
        <f>IF(B12=0,1,0)</f>
        <v>1</v>
      </c>
      <c r="E12" s="90" t="str">
        <f>"'"&amp;YEAR(B12)&amp;"-"&amp;MONTH(B12)&amp;"-"&amp;DAY(B12)&amp;"'"</f>
        <v>'1900-1-0'</v>
      </c>
      <c r="F12" s="90" t="str">
        <f t="shared" si="1"/>
        <v>'0','0','0',' _Add a brief description of the comms objective. Click the three dots above and select_ Edit campaign _to add this._','1900-1-0','1900-1-0'</v>
      </c>
      <c r="G12" s="90"/>
      <c r="H12" s="90"/>
      <c r="I12" s="90"/>
      <c r="J12" s="90"/>
      <c r="K12" s="90"/>
    </row>
    <row r="13" spans="1:11" ht="13.75" x14ac:dyDescent="0.25">
      <c r="A13" s="90" t="s">
        <v>707</v>
      </c>
      <c r="B13" s="112">
        <f>GL_Budget</f>
        <v>0</v>
      </c>
      <c r="C13" s="90" t="str">
        <f>IF(B13=0,"Budget,","")</f>
        <v>Budget,</v>
      </c>
      <c r="D13" s="90">
        <f t="shared" ref="D13:D19" si="2">IF(B13=0,1,0)</f>
        <v>1</v>
      </c>
      <c r="E13" s="90">
        <f>B13</f>
        <v>0</v>
      </c>
      <c r="F13" s="90" t="str">
        <f t="shared" si="1"/>
        <v>'0','0','0',' _Add a brief description of the comms objective. Click the three dots above and select_ Edit campaign _to add this._','1900-1-0','1900-1-0',0</v>
      </c>
      <c r="G13" s="90"/>
      <c r="H13" s="90"/>
      <c r="I13" s="90"/>
      <c r="J13" s="90"/>
      <c r="K13" s="90"/>
    </row>
    <row r="14" spans="1:11" ht="13.75" x14ac:dyDescent="0.25">
      <c r="A14" s="90" t="s">
        <v>769</v>
      </c>
      <c r="B14" s="112">
        <f>GL_BT</f>
        <v>0</v>
      </c>
      <c r="C14" s="90" t="str">
        <f>IF(B14=0,"Benchmarking Theme,","")</f>
        <v>Benchmarking Theme,</v>
      </c>
      <c r="D14" s="90">
        <f t="shared" si="2"/>
        <v>1</v>
      </c>
      <c r="E14" s="90" t="str">
        <f>"'"&amp;SUBSTITUTE(B14,"'","''")&amp;"'"</f>
        <v>'0'</v>
      </c>
      <c r="F14" s="90" t="str">
        <f t="shared" si="1"/>
        <v>'0','0','0',' _Add a brief description of the comms objective. Click the three dots above and select_ Edit campaign _to add this._','1900-1-0','1900-1-0',0,'0'</v>
      </c>
      <c r="G14" s="90"/>
      <c r="H14" s="90"/>
      <c r="I14" s="90"/>
      <c r="J14" s="90"/>
      <c r="K14" s="90"/>
    </row>
    <row r="15" spans="1:11" ht="13.75" x14ac:dyDescent="0.25">
      <c r="A15" s="90" t="s">
        <v>770</v>
      </c>
      <c r="B15" s="112" t="str">
        <f>F44</f>
        <v/>
      </c>
      <c r="C15" s="90" t="str">
        <f>IF(B15="","Camp. Geography,","")</f>
        <v>Camp. Geography,</v>
      </c>
      <c r="D15" s="90">
        <f>IF(B15="",1,0)</f>
        <v>1</v>
      </c>
      <c r="E15" s="90" t="str">
        <f>"'"&amp;SUBSTITUTE(B15,"'","''")&amp;"'"</f>
        <v>''</v>
      </c>
      <c r="F15" s="90" t="str">
        <f t="shared" si="1"/>
        <v>'0','0','0',' _Add a brief description of the comms objective. Click the three dots above and select_ Edit campaign _to add this._','1900-1-0','1900-1-0',0,'0',''</v>
      </c>
      <c r="G15" s="90"/>
      <c r="H15" s="90"/>
      <c r="I15" s="90"/>
      <c r="J15" s="90"/>
      <c r="K15" s="90"/>
    </row>
    <row r="16" spans="1:11" ht="13.75" x14ac:dyDescent="0.25">
      <c r="A16" s="90" t="s">
        <v>771</v>
      </c>
      <c r="B16" s="112" t="str">
        <f>GT_CampType</f>
        <v>Complex</v>
      </c>
      <c r="C16" s="90" t="str">
        <f>IF(B16=0,"Camp. Type,","")</f>
        <v/>
      </c>
      <c r="D16" s="90">
        <f t="shared" si="2"/>
        <v>0</v>
      </c>
      <c r="E16" s="90" t="str">
        <f t="shared" ref="E16:E29" si="3">"'"&amp;SUBSTITUTE(B16,"'","''")&amp;"'"</f>
        <v>'Complex'</v>
      </c>
      <c r="F16" s="90" t="str">
        <f t="shared" si="1"/>
        <v>'0','0','0',' _Add a brief description of the comms objective. Click the three dots above and select_ Edit campaign _to add this._','1900-1-0','1900-1-0',0,'0','','Complex'</v>
      </c>
      <c r="G16" s="90"/>
      <c r="H16" s="90"/>
      <c r="I16" s="90"/>
      <c r="J16" s="90"/>
      <c r="K16" s="90"/>
    </row>
    <row r="17" spans="1:11" ht="13.75" x14ac:dyDescent="0.25">
      <c r="A17" s="90" t="s">
        <v>798</v>
      </c>
      <c r="B17" s="112">
        <f>GT_OBJ</f>
        <v>0</v>
      </c>
      <c r="C17" s="90" t="str">
        <f>IF(B17=0,"Camp. Objective","")</f>
        <v>Camp. Objective</v>
      </c>
      <c r="D17" s="90">
        <f t="shared" si="2"/>
        <v>1</v>
      </c>
      <c r="E17" s="90" t="str">
        <f t="shared" si="3"/>
        <v>'0'</v>
      </c>
      <c r="F17" s="90" t="str">
        <f t="shared" si="1"/>
        <v>'0','0','0',' _Add a brief description of the comms objective. Click the three dots above and select_ Edit campaign _to add this._','1900-1-0','1900-1-0',0,'0','','Complex','0'</v>
      </c>
      <c r="G17" s="90"/>
      <c r="H17" s="90"/>
      <c r="I17" s="90"/>
      <c r="J17" s="90"/>
      <c r="K17" s="90"/>
    </row>
    <row r="18" spans="1:11" ht="13.75" x14ac:dyDescent="0.25">
      <c r="A18" s="90" t="s">
        <v>772</v>
      </c>
      <c r="B18" s="112">
        <f>GT_Umb</f>
        <v>0</v>
      </c>
      <c r="C18" s="90"/>
      <c r="D18" s="90">
        <v>0</v>
      </c>
      <c r="E18" s="90" t="str">
        <f>"'"&amp;SUBSTITUTE(IF(B18=0,"",B18),"'","''")&amp;"'"</f>
        <v>''</v>
      </c>
      <c r="F18" s="90" t="str">
        <f t="shared" si="1"/>
        <v>'0','0','0',' _Add a brief description of the comms objective. Click the three dots above and select_ Edit campaign _to add this._','1900-1-0','1900-1-0',0,'0','','Complex','0',''</v>
      </c>
      <c r="G18" s="90"/>
      <c r="H18" s="90"/>
      <c r="I18" s="90"/>
      <c r="J18" s="90"/>
      <c r="K18" s="90"/>
    </row>
    <row r="19" spans="1:11" ht="13.75" x14ac:dyDescent="0.25">
      <c r="A19" s="90" t="s">
        <v>773</v>
      </c>
      <c r="B19" s="112">
        <f>GT_Est</f>
        <v>0</v>
      </c>
      <c r="C19" s="90" t="str">
        <f>IF(B19=0,"Camp. Establishment,","")</f>
        <v>Camp. Establishment,</v>
      </c>
      <c r="D19" s="90">
        <f t="shared" si="2"/>
        <v>1</v>
      </c>
      <c r="E19" s="90" t="str">
        <f t="shared" si="3"/>
        <v>'0'</v>
      </c>
      <c r="F19" s="90" t="str">
        <f t="shared" si="1"/>
        <v>'0','0','0',' _Add a brief description of the comms objective. Click the three dots above and select_ Edit campaign _to add this._','1900-1-0','1900-1-0',0,'0','','Complex','0','','0'</v>
      </c>
      <c r="G19" s="90"/>
      <c r="H19" s="90"/>
      <c r="I19" s="90"/>
      <c r="J19" s="90"/>
      <c r="K19" s="90"/>
    </row>
    <row r="20" spans="1:11" ht="13.75" x14ac:dyDescent="0.25">
      <c r="A20" s="92" t="s">
        <v>785</v>
      </c>
      <c r="B20" s="91" t="s">
        <v>580</v>
      </c>
      <c r="C20" s="90"/>
      <c r="D20" s="90">
        <v>0</v>
      </c>
      <c r="E20" s="90" t="str">
        <f t="shared" si="3"/>
        <v>'No'</v>
      </c>
      <c r="F20" s="90" t="str">
        <f t="shared" si="1"/>
        <v>'0','0','0',' _Add a brief description of the comms objective. Click the three dots above and select_ Edit campaign _to add this._','1900-1-0','1900-1-0',0,'0','','Complex','0','','0','No'</v>
      </c>
      <c r="G20" s="90"/>
      <c r="H20" s="90"/>
      <c r="I20" s="90"/>
      <c r="J20" s="90"/>
      <c r="K20" s="90"/>
    </row>
    <row r="21" spans="1:11" ht="13.75" x14ac:dyDescent="0.25">
      <c r="A21" s="90" t="s">
        <v>774</v>
      </c>
      <c r="B21" s="112" t="str">
        <f>E52</f>
        <v xml:space="preserve"> </v>
      </c>
      <c r="C21" s="90" t="str">
        <f>IF(B21=" ","MG Contact,","")</f>
        <v>MG Contact,</v>
      </c>
      <c r="D21" s="90">
        <f>IF(B21=" ",1,0)</f>
        <v>1</v>
      </c>
      <c r="E21" s="90" t="str">
        <f t="shared" si="3"/>
        <v>' '</v>
      </c>
      <c r="F21" s="90" t="str">
        <f t="shared" si="1"/>
        <v>'0','0','0',' _Add a brief description of the comms objective. Click the three dots above and select_ Edit campaign _to add this._','1900-1-0','1900-1-0',0,'0','','Complex','0','','0','No',' '</v>
      </c>
      <c r="G21" s="90"/>
      <c r="H21" s="90"/>
      <c r="I21" s="90"/>
      <c r="J21" s="90"/>
      <c r="K21" s="90"/>
    </row>
    <row r="22" spans="1:11" ht="13.75" x14ac:dyDescent="0.25">
      <c r="A22" s="90" t="s">
        <v>5</v>
      </c>
      <c r="B22" s="112" t="str">
        <f>E59</f>
        <v xml:space="preserve">, , </v>
      </c>
      <c r="C22" s="90" t="str">
        <f>IF(B22=", , ","Primary Client Contact,","")</f>
        <v>Primary Client Contact,</v>
      </c>
      <c r="D22" s="90">
        <f>IF(B22=", , ",1,0)</f>
        <v>1</v>
      </c>
      <c r="E22" s="90" t="str">
        <f t="shared" si="3"/>
        <v>', , '</v>
      </c>
      <c r="F22" s="90" t="str">
        <f t="shared" si="1"/>
        <v>'0','0','0',' _Add a brief description of the comms objective. Click the three dots above and select_ Edit campaign _to add this._','1900-1-0','1900-1-0',0,'0','','Complex','0','','0','No',' ',', , '</v>
      </c>
      <c r="G22" s="90"/>
      <c r="H22" s="90"/>
      <c r="I22" s="90"/>
      <c r="J22" s="90"/>
      <c r="K22" s="90"/>
    </row>
    <row r="23" spans="1:11" ht="13.75" x14ac:dyDescent="0.25">
      <c r="A23" s="90" t="s">
        <v>43</v>
      </c>
      <c r="B23" s="112" t="str">
        <f>E66</f>
        <v xml:space="preserve">, , </v>
      </c>
      <c r="C23" s="90"/>
      <c r="D23" s="90">
        <v>0</v>
      </c>
      <c r="E23" s="90" t="str">
        <f t="shared" si="3"/>
        <v>', , '</v>
      </c>
      <c r="F23" s="90" t="str">
        <f t="shared" si="1"/>
        <v>'0','0','0',' _Add a brief description of the comms objective. Click the three dots above and select_ Edit campaign _to add this._','1900-1-0','1900-1-0',0,'0','','Complex','0','','0','No',' ',', , ',', , '</v>
      </c>
      <c r="G23" s="90"/>
      <c r="H23" s="90"/>
      <c r="I23" s="90"/>
      <c r="J23" s="90"/>
      <c r="K23" s="90"/>
    </row>
    <row r="24" spans="1:11" ht="13.75" x14ac:dyDescent="0.25">
      <c r="A24" s="90" t="s">
        <v>775</v>
      </c>
      <c r="B24" s="112" t="str">
        <f>E74</f>
        <v xml:space="preserve">, , </v>
      </c>
      <c r="C24" s="90"/>
      <c r="D24" s="90">
        <v>0</v>
      </c>
      <c r="E24" s="90" t="str">
        <f t="shared" si="3"/>
        <v>', , '</v>
      </c>
      <c r="F24" s="90" t="str">
        <f t="shared" si="1"/>
        <v>'0','0','0',' _Add a brief description of the comms objective. Click the three dots above and select_ Edit campaign _to add this._','1900-1-0','1900-1-0',0,'0','','Complex','0','','0','No',' ',', , ',', , ',', , '</v>
      </c>
      <c r="G24" s="90"/>
      <c r="H24" s="90"/>
      <c r="I24" s="90"/>
      <c r="J24" s="90"/>
      <c r="K24" s="90"/>
    </row>
    <row r="25" spans="1:11" x14ac:dyDescent="0.25">
      <c r="A25" s="90" t="s">
        <v>776</v>
      </c>
      <c r="B25" s="112" t="str">
        <f>E82</f>
        <v xml:space="preserve">, , </v>
      </c>
      <c r="C25" s="90"/>
      <c r="D25" s="90">
        <v>0</v>
      </c>
      <c r="E25" s="90" t="str">
        <f t="shared" si="3"/>
        <v>', , '</v>
      </c>
      <c r="F25" s="90" t="str">
        <f t="shared" si="1"/>
        <v>'0','0','0',' _Add a brief description of the comms objective. Click the three dots above and select_ Edit campaign _to add this._','1900-1-0','1900-1-0',0,'0','','Complex','0','','0','No',' ',', , ',', , ',', , ',', , '</v>
      </c>
      <c r="G25" s="90"/>
      <c r="H25" s="90"/>
      <c r="I25" s="90"/>
      <c r="J25" s="90"/>
      <c r="K25" s="90"/>
    </row>
    <row r="26" spans="1:11" x14ac:dyDescent="0.25">
      <c r="A26" s="90" t="s">
        <v>777</v>
      </c>
      <c r="B26" s="112" t="str">
        <f>GT_RT</f>
        <v>20 days</v>
      </c>
      <c r="C26" s="90" t="str">
        <f>IF(ISNA(B26),"Response Timeline,","")</f>
        <v/>
      </c>
      <c r="D26" s="90">
        <f>IF(ISNA(B26),1,0)</f>
        <v>0</v>
      </c>
      <c r="E26" s="90" t="str">
        <f t="shared" si="3"/>
        <v>'20 days'</v>
      </c>
      <c r="F26" s="90" t="str">
        <f t="shared" si="1"/>
        <v>'0','0','0',' _Add a brief description of the comms objective. Click the three dots above and select_ Edit campaign _to add this._','1900-1-0','1900-1-0',0,'0','','Complex','0','','0','No',' ',', , ',', , ',', , ',', , ','20 days'</v>
      </c>
      <c r="G26" s="90"/>
      <c r="H26" s="90"/>
      <c r="I26" s="90"/>
      <c r="J26" s="90"/>
      <c r="K26" s="90"/>
    </row>
    <row r="27" spans="1:11" x14ac:dyDescent="0.25">
      <c r="A27" s="90" t="s">
        <v>885</v>
      </c>
      <c r="B27" s="112">
        <f>GT_PA</f>
        <v>0</v>
      </c>
      <c r="C27" s="90" t="str">
        <f>IF(B27=0,"Primary Audience (page 2),","")</f>
        <v>Primary Audience (page 2),</v>
      </c>
      <c r="D27" s="90">
        <f t="shared" ref="D27" si="4">IF(B27=0,1,0)</f>
        <v>1</v>
      </c>
      <c r="E27" s="90" t="str">
        <f t="shared" si="3"/>
        <v>'0'</v>
      </c>
      <c r="F27" s="90" t="str">
        <f t="shared" si="1"/>
        <v>'0','0','0',' _Add a brief description of the comms objective. Click the three dots above and select_ Edit campaign _to add this._','1900-1-0','1900-1-0',0,'0','','Complex','0','','0','No',' ',', , ',', , ',', , ',', , ','20 days','0'</v>
      </c>
      <c r="G27" s="90"/>
      <c r="H27" s="90"/>
      <c r="I27" s="90"/>
      <c r="J27" s="90"/>
      <c r="K27" s="90"/>
    </row>
    <row r="28" spans="1:11" x14ac:dyDescent="0.25">
      <c r="A28" s="92" t="s">
        <v>886</v>
      </c>
      <c r="B28" s="112">
        <f>GT_SA</f>
        <v>0</v>
      </c>
      <c r="C28" s="90"/>
      <c r="D28" s="90">
        <v>0</v>
      </c>
      <c r="E28" s="90" t="str">
        <f t="shared" si="3"/>
        <v>'0'</v>
      </c>
      <c r="F28" s="90" t="str">
        <f t="shared" si="1"/>
        <v>'0','0','0',' _Add a brief description of the comms objective. Click the three dots above and select_ Edit campaign _to add this._','1900-1-0','1900-1-0',0,'0','','Complex','0','','0','No',' ',', , ',', , ',', , ',', , ','20 days','0','0'</v>
      </c>
      <c r="G28" s="90"/>
      <c r="H28" s="90"/>
      <c r="I28" s="90"/>
      <c r="J28" s="90"/>
      <c r="K28" s="90"/>
    </row>
    <row r="29" spans="1:11" x14ac:dyDescent="0.25">
      <c r="A29" s="90" t="s">
        <v>778</v>
      </c>
      <c r="B29" s="112" t="str">
        <f>E89</f>
        <v xml:space="preserve">, , </v>
      </c>
      <c r="C29" s="90"/>
      <c r="D29" s="90">
        <v>0</v>
      </c>
      <c r="E29" s="90" t="str">
        <f t="shared" si="3"/>
        <v>', , '</v>
      </c>
      <c r="F29" s="90" t="str">
        <f t="shared" si="1"/>
        <v>'0','0','0',' _Add a brief description of the comms objective. Click the three dots above and select_ Edit campaign _to add this._','1900-1-0','1900-1-0',0,'0','','Complex','0','','0','No',' ',', , ',', , ',', , ',', , ','20 days','0','0',', , '</v>
      </c>
      <c r="G29" s="90"/>
      <c r="H29" s="90"/>
      <c r="I29" s="90"/>
      <c r="J29" s="90"/>
      <c r="K29" s="90"/>
    </row>
    <row r="30" spans="1:11" x14ac:dyDescent="0.25">
      <c r="A30" s="92" t="s">
        <v>784</v>
      </c>
      <c r="B30" s="91">
        <v>123</v>
      </c>
      <c r="C30" s="90"/>
      <c r="D30" s="90">
        <v>0</v>
      </c>
      <c r="E30" s="90">
        <f>B30</f>
        <v>123</v>
      </c>
      <c r="F30" s="90" t="str">
        <f>F29</f>
        <v>'0','0','0',' _Add a brief description of the comms objective. Click the three dots above and select_ Edit campaign _to add this._','1900-1-0','1900-1-0',0,'0','','Complex','0','','0','No',' ',', , ',', , ',', , ',', , ','20 days','0','0',', , '</v>
      </c>
      <c r="G30" s="90"/>
      <c r="H30" s="90"/>
      <c r="I30" s="90"/>
      <c r="J30" s="90"/>
      <c r="K30" s="90"/>
    </row>
    <row r="31" spans="1:11" x14ac:dyDescent="0.25">
      <c r="A31" s="92" t="s">
        <v>799</v>
      </c>
      <c r="B31" s="112"/>
      <c r="C31" s="90"/>
      <c r="D31" s="90">
        <v>0</v>
      </c>
      <c r="E31" s="90"/>
      <c r="F31" s="90"/>
      <c r="G31" s="90"/>
      <c r="H31" s="90"/>
      <c r="I31" s="90"/>
      <c r="J31" s="90"/>
      <c r="K31" s="90"/>
    </row>
    <row r="32" spans="1:11" x14ac:dyDescent="0.25">
      <c r="A32" s="90"/>
      <c r="B32" s="90"/>
      <c r="C32" s="90"/>
      <c r="D32" s="90"/>
      <c r="E32" s="90"/>
      <c r="F32" s="90"/>
      <c r="G32" s="90"/>
      <c r="H32" s="90"/>
      <c r="I32" s="90"/>
      <c r="J32" s="90"/>
      <c r="K32" s="90"/>
    </row>
    <row r="33" spans="1:10" ht="14" thickBot="1" x14ac:dyDescent="0.3">
      <c r="A33" s="90"/>
      <c r="B33" s="90"/>
      <c r="C33" s="90"/>
      <c r="D33" s="90"/>
      <c r="E33" s="90"/>
      <c r="F33" s="90"/>
    </row>
    <row r="34" spans="1:10" x14ac:dyDescent="0.25">
      <c r="A34" s="93" t="s">
        <v>779</v>
      </c>
      <c r="B34" s="94"/>
      <c r="C34" s="94"/>
      <c r="D34" s="94"/>
      <c r="E34" s="94"/>
      <c r="F34" s="94"/>
      <c r="G34" s="95"/>
      <c r="H34" s="95"/>
      <c r="I34" s="95"/>
      <c r="J34" s="96"/>
    </row>
    <row r="35" spans="1:10" x14ac:dyDescent="0.25">
      <c r="A35" s="97"/>
      <c r="B35" s="98"/>
      <c r="C35" s="98"/>
      <c r="D35" s="98"/>
      <c r="E35" s="98"/>
      <c r="F35" s="98"/>
      <c r="G35" s="99"/>
      <c r="H35" s="99"/>
      <c r="I35" s="99"/>
      <c r="J35" s="100"/>
    </row>
    <row r="36" spans="1:10" x14ac:dyDescent="0.25">
      <c r="A36" s="97"/>
      <c r="B36" s="98" t="str">
        <f>'KEY PROJECT INFORMATION'!C17</f>
        <v>All UK</v>
      </c>
      <c r="C36" s="98"/>
      <c r="D36" s="98">
        <f>'KEY PROJECT INFORMATION'!D17</f>
        <v>0</v>
      </c>
      <c r="E36" s="98" t="str">
        <f>IF(D36="x",B36,"")</f>
        <v/>
      </c>
      <c r="F36" s="98" t="str">
        <f>IF(AND(F35="",D36&lt;&gt;"x"),"",IF(AND(F35="",E36&lt;&gt;""),E36,IF(AND(F35&lt;&gt;"",D36="x"),F35&amp;", "&amp;E36,F35)))</f>
        <v/>
      </c>
      <c r="G36" s="99"/>
      <c r="H36" s="99"/>
      <c r="I36" s="99"/>
      <c r="J36" s="100"/>
    </row>
    <row r="37" spans="1:10" x14ac:dyDescent="0.25">
      <c r="A37" s="97"/>
      <c r="B37" s="98" t="str">
        <f>'KEY PROJECT INFORMATION'!C18</f>
        <v>England</v>
      </c>
      <c r="C37" s="98"/>
      <c r="D37" s="98">
        <f>'KEY PROJECT INFORMATION'!D18</f>
        <v>0</v>
      </c>
      <c r="E37" s="98" t="str">
        <f t="shared" ref="E37:E46" si="5">IF(D37="x",B37,"")</f>
        <v/>
      </c>
      <c r="F37" s="98" t="str">
        <f t="shared" ref="F37:F43" si="6">IF(AND(F36="",D37&lt;&gt;"x"),"",IF(AND(F36="",E37&lt;&gt;""),E37,IF(AND(F36&lt;&gt;"",D37="x"),F36&amp;", "&amp;E37,F36)))</f>
        <v/>
      </c>
      <c r="G37" s="99"/>
      <c r="H37" s="99"/>
      <c r="I37" s="99"/>
      <c r="J37" s="100"/>
    </row>
    <row r="38" spans="1:10" x14ac:dyDescent="0.25">
      <c r="A38" s="97"/>
      <c r="B38" s="98" t="str">
        <f>'KEY PROJECT INFORMATION'!C19</f>
        <v>Scotland</v>
      </c>
      <c r="C38" s="98"/>
      <c r="D38" s="98">
        <f>'KEY PROJECT INFORMATION'!D19</f>
        <v>0</v>
      </c>
      <c r="E38" s="98" t="str">
        <f t="shared" si="5"/>
        <v/>
      </c>
      <c r="F38" s="98" t="str">
        <f t="shared" si="6"/>
        <v/>
      </c>
      <c r="G38" s="99"/>
      <c r="H38" s="99"/>
      <c r="I38" s="99"/>
      <c r="J38" s="100"/>
    </row>
    <row r="39" spans="1:10" x14ac:dyDescent="0.25">
      <c r="A39" s="97"/>
      <c r="B39" s="98" t="str">
        <f>'KEY PROJECT INFORMATION'!C20</f>
        <v>Wales</v>
      </c>
      <c r="C39" s="98"/>
      <c r="D39" s="98">
        <f>'KEY PROJECT INFORMATION'!D20</f>
        <v>0</v>
      </c>
      <c r="E39" s="98" t="str">
        <f t="shared" si="5"/>
        <v/>
      </c>
      <c r="F39" s="98" t="str">
        <f t="shared" si="6"/>
        <v/>
      </c>
      <c r="G39" s="99"/>
      <c r="H39" s="99"/>
      <c r="I39" s="99"/>
      <c r="J39" s="100"/>
    </row>
    <row r="40" spans="1:10" x14ac:dyDescent="0.25">
      <c r="A40" s="97"/>
      <c r="B40" s="98" t="str">
        <f>'KEY PROJECT INFORMATION'!C21</f>
        <v>Northern Ireland</v>
      </c>
      <c r="C40" s="98"/>
      <c r="D40" s="98">
        <f>'KEY PROJECT INFORMATION'!D21</f>
        <v>0</v>
      </c>
      <c r="E40" s="98" t="str">
        <f t="shared" si="5"/>
        <v/>
      </c>
      <c r="F40" s="98" t="str">
        <f t="shared" si="6"/>
        <v/>
      </c>
      <c r="G40" s="99"/>
      <c r="H40" s="99"/>
      <c r="I40" s="99"/>
      <c r="J40" s="100"/>
    </row>
    <row r="41" spans="1:10" x14ac:dyDescent="0.25">
      <c r="A41" s="97"/>
      <c r="B41" s="98" t="str">
        <f>'KEY PROJECT INFORMATION'!C22</f>
        <v xml:space="preserve">Regional </v>
      </c>
      <c r="C41" s="98"/>
      <c r="D41" s="98">
        <f>'KEY PROJECT INFORMATION'!D22</f>
        <v>0</v>
      </c>
      <c r="E41" s="98" t="str">
        <f t="shared" si="5"/>
        <v/>
      </c>
      <c r="F41" s="98" t="str">
        <f t="shared" si="6"/>
        <v/>
      </c>
      <c r="G41" s="99"/>
      <c r="H41" s="99"/>
      <c r="I41" s="99"/>
      <c r="J41" s="100"/>
    </row>
    <row r="42" spans="1:10" x14ac:dyDescent="0.25">
      <c r="A42" s="101"/>
      <c r="B42" s="98" t="str">
        <f>'KEY PROJECT INFORMATION'!C23</f>
        <v>Local</v>
      </c>
      <c r="C42" s="98"/>
      <c r="D42" s="98">
        <f>'KEY PROJECT INFORMATION'!D23</f>
        <v>0</v>
      </c>
      <c r="E42" s="98" t="str">
        <f t="shared" si="5"/>
        <v/>
      </c>
      <c r="F42" s="98" t="str">
        <f t="shared" si="6"/>
        <v/>
      </c>
      <c r="G42" s="99"/>
      <c r="H42" s="99"/>
      <c r="I42" s="99"/>
      <c r="J42" s="100"/>
    </row>
    <row r="43" spans="1:10" x14ac:dyDescent="0.25">
      <c r="A43" s="101"/>
      <c r="B43" s="98" t="str">
        <f>'KEY PROJECT INFORMATION'!C24</f>
        <v>International</v>
      </c>
      <c r="C43" s="98"/>
      <c r="D43" s="98">
        <f>'KEY PROJECT INFORMATION'!D24</f>
        <v>0</v>
      </c>
      <c r="E43" s="98" t="str">
        <f t="shared" si="5"/>
        <v/>
      </c>
      <c r="F43" s="98" t="str">
        <f t="shared" si="6"/>
        <v/>
      </c>
      <c r="G43" s="99"/>
      <c r="H43" s="99"/>
      <c r="I43" s="99"/>
      <c r="J43" s="100"/>
    </row>
    <row r="44" spans="1:10" x14ac:dyDescent="0.25">
      <c r="A44" s="101"/>
      <c r="B44" s="98" t="str">
        <f>'KEY PROJECT INFORMATION'!C25</f>
        <v>Other: please add detail. If International, please list specific countries here:</v>
      </c>
      <c r="C44" s="98"/>
      <c r="D44" s="98" t="str">
        <f>B44</f>
        <v>Other: please add detail. If International, please list specific countries here:</v>
      </c>
      <c r="E44" s="98" t="str">
        <f t="shared" si="5"/>
        <v/>
      </c>
      <c r="F44" s="98" t="str">
        <f>IF(D44="Other: please add detail. If International, please list specific countries here:",F43,F43&amp;","&amp;D44)</f>
        <v/>
      </c>
      <c r="G44" s="99"/>
      <c r="H44" s="99"/>
      <c r="I44" s="99"/>
      <c r="J44" s="100"/>
    </row>
    <row r="45" spans="1:10" x14ac:dyDescent="0.25">
      <c r="A45" s="101"/>
      <c r="B45" s="98"/>
      <c r="C45" s="98"/>
      <c r="D45" s="98"/>
      <c r="E45" s="98" t="str">
        <f t="shared" si="5"/>
        <v/>
      </c>
      <c r="F45" s="98"/>
      <c r="G45" s="99"/>
      <c r="H45" s="99"/>
      <c r="I45" s="99"/>
      <c r="J45" s="100"/>
    </row>
    <row r="46" spans="1:10" x14ac:dyDescent="0.25">
      <c r="A46" s="101"/>
      <c r="B46" s="98"/>
      <c r="C46" s="98"/>
      <c r="D46" s="98"/>
      <c r="E46" s="98" t="str">
        <f t="shared" si="5"/>
        <v/>
      </c>
      <c r="F46" s="98"/>
      <c r="G46" s="99"/>
      <c r="H46" s="99"/>
      <c r="I46" s="99"/>
      <c r="J46" s="100"/>
    </row>
    <row r="47" spans="1:10" ht="14" thickBot="1" x14ac:dyDescent="0.3">
      <c r="A47" s="102"/>
      <c r="B47" s="103"/>
      <c r="C47" s="103"/>
      <c r="D47" s="103"/>
      <c r="E47" s="103"/>
      <c r="F47" s="103"/>
      <c r="G47" s="103"/>
      <c r="H47" s="103"/>
      <c r="I47" s="103"/>
      <c r="J47" s="104"/>
    </row>
    <row r="48" spans="1:10" ht="14" thickBot="1" x14ac:dyDescent="0.3"/>
    <row r="49" spans="1:16" x14ac:dyDescent="0.25">
      <c r="A49" s="93" t="s">
        <v>780</v>
      </c>
      <c r="B49" s="94"/>
      <c r="C49" s="94"/>
      <c r="D49" s="94"/>
      <c r="E49" s="94"/>
      <c r="F49" s="94"/>
      <c r="G49" s="94"/>
      <c r="H49" s="94"/>
      <c r="I49" s="94"/>
      <c r="J49" s="105"/>
      <c r="K49" s="90"/>
      <c r="L49" s="90"/>
      <c r="M49" s="90"/>
      <c r="N49" s="90"/>
      <c r="O49" s="90"/>
      <c r="P49" s="90"/>
    </row>
    <row r="50" spans="1:16" x14ac:dyDescent="0.25">
      <c r="A50" s="97"/>
      <c r="B50" s="115" t="str">
        <f>'KEY PROJECT INFORMATION'!C52</f>
        <v xml:space="preserve">Name: </v>
      </c>
      <c r="C50" s="115"/>
      <c r="D50" s="98" t="str">
        <f>SUBSTITUTE(SUBSTITUTE(B50,"'",""),"Name:","")</f>
        <v xml:space="preserve"> </v>
      </c>
      <c r="E50" s="98" t="str">
        <f>D50</f>
        <v xml:space="preserve"> </v>
      </c>
      <c r="F50" s="98"/>
      <c r="G50" s="98"/>
      <c r="H50" s="98"/>
      <c r="I50" s="98"/>
      <c r="J50" s="106"/>
      <c r="K50" s="90"/>
      <c r="L50" s="90"/>
      <c r="M50" s="90"/>
      <c r="N50" s="90"/>
      <c r="O50" s="90"/>
      <c r="P50" s="90"/>
    </row>
    <row r="51" spans="1:16" x14ac:dyDescent="0.25">
      <c r="A51" s="97"/>
      <c r="B51" s="115" t="str">
        <f>'KEY PROJECT INFORMATION'!C53</f>
        <v>Email:</v>
      </c>
      <c r="C51" s="115"/>
      <c r="D51" s="98" t="str">
        <f>SUBSTITUTE(SUBSTITUTE(B51,"'","''"),"Email:","")</f>
        <v/>
      </c>
      <c r="E51" s="98" t="str">
        <f>E50&amp;","&amp;D51</f>
        <v xml:space="preserve"> ,</v>
      </c>
      <c r="F51" s="98"/>
      <c r="G51" s="98"/>
      <c r="H51" s="98"/>
      <c r="I51" s="98"/>
      <c r="J51" s="106"/>
      <c r="K51" s="90"/>
      <c r="L51" s="90"/>
      <c r="M51" s="90"/>
      <c r="N51" s="90"/>
      <c r="O51" s="90"/>
      <c r="P51" s="90"/>
    </row>
    <row r="52" spans="1:16" x14ac:dyDescent="0.25">
      <c r="A52" s="97"/>
      <c r="B52" s="115" t="str">
        <f>'KEY PROJECT INFORMATION'!C54</f>
        <v>Tel no:</v>
      </c>
      <c r="C52" s="115"/>
      <c r="D52" s="98" t="str">
        <f>SUBSTITUTE(SUBSTITUTE(B52,"'","''"),"Tel no:","")</f>
        <v/>
      </c>
      <c r="E52" s="107" t="str">
        <f>E50</f>
        <v xml:space="preserve"> </v>
      </c>
      <c r="F52" s="98"/>
      <c r="G52" s="98"/>
      <c r="H52" s="98"/>
      <c r="I52" s="98"/>
      <c r="J52" s="106"/>
      <c r="K52" s="90"/>
      <c r="L52" s="90"/>
      <c r="M52" s="90"/>
      <c r="N52" s="90"/>
      <c r="O52" s="90"/>
      <c r="P52" s="90"/>
    </row>
    <row r="53" spans="1:16" x14ac:dyDescent="0.25">
      <c r="A53" s="97"/>
      <c r="B53" s="98"/>
      <c r="C53" s="98"/>
      <c r="D53" s="98"/>
      <c r="E53" s="98"/>
      <c r="F53" s="98"/>
      <c r="G53" s="98"/>
      <c r="H53" s="98"/>
      <c r="I53" s="98"/>
      <c r="J53" s="106"/>
      <c r="K53" s="90"/>
      <c r="L53" s="90"/>
      <c r="M53" s="90"/>
      <c r="N53" s="90"/>
      <c r="O53" s="90"/>
      <c r="P53" s="90"/>
    </row>
    <row r="54" spans="1:16" ht="14" thickBot="1" x14ac:dyDescent="0.3">
      <c r="A54" s="108"/>
      <c r="B54" s="109"/>
      <c r="C54" s="109"/>
      <c r="D54" s="109"/>
      <c r="E54" s="109"/>
      <c r="F54" s="109"/>
      <c r="G54" s="109"/>
      <c r="H54" s="109"/>
      <c r="I54" s="109"/>
      <c r="J54" s="110"/>
      <c r="K54" s="90"/>
      <c r="L54" s="90"/>
      <c r="M54" s="90"/>
      <c r="N54" s="90"/>
      <c r="O54" s="90"/>
      <c r="P54" s="90"/>
    </row>
    <row r="55" spans="1:16" ht="14" thickBot="1" x14ac:dyDescent="0.3">
      <c r="A55" s="90"/>
      <c r="B55" s="90"/>
      <c r="C55" s="90"/>
      <c r="D55" s="90"/>
      <c r="E55" s="90"/>
      <c r="F55" s="90"/>
      <c r="G55" s="90"/>
      <c r="H55" s="90"/>
      <c r="I55" s="90"/>
      <c r="J55" s="90"/>
      <c r="K55" s="90"/>
      <c r="L55" s="90"/>
      <c r="M55" s="90"/>
      <c r="N55" s="90"/>
      <c r="O55" s="90"/>
      <c r="P55" s="90"/>
    </row>
    <row r="56" spans="1:16" x14ac:dyDescent="0.25">
      <c r="A56" s="93" t="s">
        <v>781</v>
      </c>
      <c r="B56" s="94"/>
      <c r="C56" s="94"/>
      <c r="D56" s="94"/>
      <c r="E56" s="94"/>
      <c r="F56" s="94"/>
      <c r="G56" s="94"/>
      <c r="H56" s="94"/>
      <c r="I56" s="94"/>
      <c r="J56" s="105"/>
      <c r="K56" s="90"/>
      <c r="L56" s="90"/>
      <c r="M56" s="90"/>
      <c r="N56" s="90"/>
      <c r="O56" s="90"/>
      <c r="P56" s="90"/>
    </row>
    <row r="57" spans="1:16" x14ac:dyDescent="0.25">
      <c r="A57" s="97"/>
      <c r="B57" s="116" t="str">
        <f>'KEY PROJECT INFORMATION'!C55</f>
        <v>Name:</v>
      </c>
      <c r="C57" s="116"/>
      <c r="D57" s="98" t="str">
        <f>SUBSTITUTE(SUBSTITUTE(B57,"'",""),"Name:","")</f>
        <v/>
      </c>
      <c r="E57" s="98" t="str">
        <f>D57</f>
        <v/>
      </c>
      <c r="F57" s="98"/>
      <c r="G57" s="98"/>
      <c r="H57" s="98"/>
      <c r="I57" s="98"/>
      <c r="J57" s="106"/>
      <c r="K57" s="90"/>
      <c r="L57" s="90"/>
      <c r="M57" s="90"/>
      <c r="N57" s="90"/>
      <c r="O57" s="90"/>
      <c r="P57" s="90"/>
    </row>
    <row r="58" spans="1:16" x14ac:dyDescent="0.25">
      <c r="A58" s="97"/>
      <c r="B58" s="116" t="str">
        <f>'KEY PROJECT INFORMATION'!C56</f>
        <v>Email:</v>
      </c>
      <c r="C58" s="116"/>
      <c r="D58" s="98" t="str">
        <f>SUBSTITUTE(SUBSTITUTE(B58,"'","''"),"Email:","")</f>
        <v/>
      </c>
      <c r="E58" s="98" t="str">
        <f>E57&amp;", "&amp;D58</f>
        <v xml:space="preserve">, </v>
      </c>
      <c r="F58" s="98"/>
      <c r="G58" s="98"/>
      <c r="H58" s="98"/>
      <c r="I58" s="98"/>
      <c r="J58" s="106"/>
      <c r="K58" s="90"/>
      <c r="L58" s="90"/>
      <c r="M58" s="90"/>
      <c r="N58" s="90"/>
      <c r="O58" s="90"/>
      <c r="P58" s="90"/>
    </row>
    <row r="59" spans="1:16" x14ac:dyDescent="0.25">
      <c r="A59" s="97"/>
      <c r="B59" s="116" t="str">
        <f>'KEY PROJECT INFORMATION'!C57</f>
        <v>Tel no:</v>
      </c>
      <c r="C59" s="116"/>
      <c r="D59" s="98" t="str">
        <f>SUBSTITUTE(SUBSTITUTE(B59,"'","''"),"Tel no:","")</f>
        <v/>
      </c>
      <c r="E59" s="107" t="str">
        <f>E58&amp;", "&amp;D59</f>
        <v xml:space="preserve">, , </v>
      </c>
      <c r="F59" s="98"/>
      <c r="G59" s="98"/>
      <c r="H59" s="98"/>
      <c r="I59" s="98"/>
      <c r="J59" s="106"/>
      <c r="K59" s="90"/>
      <c r="L59" s="90"/>
      <c r="M59" s="90"/>
      <c r="N59" s="90"/>
      <c r="O59" s="90"/>
      <c r="P59" s="90"/>
    </row>
    <row r="60" spans="1:16" x14ac:dyDescent="0.25">
      <c r="A60" s="97"/>
      <c r="B60" s="98"/>
      <c r="C60" s="98"/>
      <c r="D60" s="98"/>
      <c r="E60" s="98"/>
      <c r="F60" s="98"/>
      <c r="G60" s="98"/>
      <c r="H60" s="98"/>
      <c r="I60" s="98"/>
      <c r="J60" s="106"/>
      <c r="K60" s="90"/>
      <c r="L60" s="90"/>
      <c r="M60" s="90"/>
      <c r="N60" s="90"/>
      <c r="O60" s="90"/>
      <c r="P60" s="90"/>
    </row>
    <row r="61" spans="1:16" ht="14" thickBot="1" x14ac:dyDescent="0.3">
      <c r="A61" s="108"/>
      <c r="B61" s="109"/>
      <c r="C61" s="109"/>
      <c r="D61" s="109"/>
      <c r="E61" s="109"/>
      <c r="F61" s="109"/>
      <c r="G61" s="109"/>
      <c r="H61" s="109"/>
      <c r="I61" s="109"/>
      <c r="J61" s="110"/>
      <c r="K61" s="90"/>
      <c r="L61" s="90"/>
      <c r="M61" s="90"/>
      <c r="N61" s="90"/>
      <c r="O61" s="90"/>
      <c r="P61" s="90"/>
    </row>
    <row r="62" spans="1:16" ht="14" thickBot="1" x14ac:dyDescent="0.3">
      <c r="A62" s="90"/>
      <c r="B62" s="90"/>
      <c r="C62" s="90"/>
      <c r="D62" s="90"/>
      <c r="E62" s="90"/>
      <c r="F62" s="90"/>
      <c r="G62" s="90"/>
      <c r="H62" s="90"/>
      <c r="I62" s="90"/>
      <c r="J62" s="90"/>
      <c r="K62" s="90"/>
      <c r="L62" s="90"/>
      <c r="M62" s="90"/>
      <c r="N62" s="90"/>
      <c r="O62" s="90"/>
      <c r="P62" s="90"/>
    </row>
    <row r="63" spans="1:16" x14ac:dyDescent="0.25">
      <c r="A63" s="111" t="s">
        <v>43</v>
      </c>
      <c r="B63" s="94"/>
      <c r="C63" s="94"/>
      <c r="D63" s="94"/>
      <c r="E63" s="94"/>
      <c r="F63" s="94"/>
      <c r="G63" s="94"/>
      <c r="H63" s="94"/>
      <c r="I63" s="94"/>
      <c r="J63" s="105"/>
      <c r="K63" s="90"/>
      <c r="L63" s="90"/>
      <c r="M63" s="90"/>
      <c r="N63" s="90"/>
      <c r="O63" s="90"/>
      <c r="P63" s="90"/>
    </row>
    <row r="64" spans="1:16" x14ac:dyDescent="0.25">
      <c r="A64" s="97"/>
      <c r="B64" s="98" t="str">
        <f>'KEY PROJECT INFORMATION'!C58</f>
        <v>Name:</v>
      </c>
      <c r="C64" s="98"/>
      <c r="D64" s="98" t="str">
        <f>SUBSTITUTE(SUBSTITUTE(B64,"'",""),"Name:","")</f>
        <v/>
      </c>
      <c r="E64" s="98" t="str">
        <f>D64</f>
        <v/>
      </c>
      <c r="F64" s="98"/>
      <c r="G64" s="98"/>
      <c r="H64" s="98"/>
      <c r="I64" s="98"/>
      <c r="J64" s="106"/>
      <c r="K64" s="90"/>
      <c r="L64" s="90"/>
      <c r="M64" s="90"/>
      <c r="N64" s="90"/>
      <c r="O64" s="90"/>
      <c r="P64" s="90"/>
    </row>
    <row r="65" spans="1:16" x14ac:dyDescent="0.25">
      <c r="A65" s="97"/>
      <c r="B65" s="98" t="str">
        <f>'KEY PROJECT INFORMATION'!C59</f>
        <v>Email:</v>
      </c>
      <c r="C65" s="98"/>
      <c r="D65" s="98" t="str">
        <f>SUBSTITUTE(SUBSTITUTE(B65,"'","''"),"Email:","")</f>
        <v/>
      </c>
      <c r="E65" s="98" t="str">
        <f>E64&amp;", "&amp;D65</f>
        <v xml:space="preserve">, </v>
      </c>
      <c r="F65" s="98"/>
      <c r="G65" s="98"/>
      <c r="H65" s="98"/>
      <c r="I65" s="98"/>
      <c r="J65" s="106"/>
      <c r="K65" s="90"/>
      <c r="L65" s="90"/>
      <c r="M65" s="90"/>
      <c r="N65" s="90"/>
      <c r="O65" s="90"/>
      <c r="P65" s="90"/>
    </row>
    <row r="66" spans="1:16" x14ac:dyDescent="0.25">
      <c r="A66" s="97"/>
      <c r="B66" s="98" t="str">
        <f>'KEY PROJECT INFORMATION'!C60</f>
        <v>Tel no:</v>
      </c>
      <c r="C66" s="98"/>
      <c r="D66" s="98" t="str">
        <f>SUBSTITUTE(SUBSTITUTE(B66,"'","''"),"Tel no:","")</f>
        <v/>
      </c>
      <c r="E66" s="107" t="str">
        <f>E65&amp;", "&amp;D66</f>
        <v xml:space="preserve">, , </v>
      </c>
      <c r="F66" s="98"/>
      <c r="G66" s="98"/>
      <c r="H66" s="98"/>
      <c r="I66" s="98"/>
      <c r="J66" s="106"/>
      <c r="K66" s="90"/>
      <c r="L66" s="90"/>
      <c r="M66" s="90"/>
      <c r="N66" s="90"/>
      <c r="O66" s="90"/>
      <c r="P66" s="90"/>
    </row>
    <row r="67" spans="1:16" x14ac:dyDescent="0.25">
      <c r="A67" s="97"/>
      <c r="B67" s="98"/>
      <c r="C67" s="98"/>
      <c r="D67" s="98"/>
      <c r="E67" s="98"/>
      <c r="F67" s="98"/>
      <c r="G67" s="98"/>
      <c r="H67" s="98"/>
      <c r="I67" s="98"/>
      <c r="J67" s="106"/>
      <c r="K67" s="90"/>
      <c r="L67" s="90"/>
      <c r="M67" s="90"/>
      <c r="N67" s="90"/>
      <c r="O67" s="90"/>
      <c r="P67" s="90"/>
    </row>
    <row r="68" spans="1:16" x14ac:dyDescent="0.25">
      <c r="A68" s="97"/>
      <c r="B68" s="98"/>
      <c r="C68" s="98"/>
      <c r="D68" s="98"/>
      <c r="E68" s="98"/>
      <c r="F68" s="98"/>
      <c r="G68" s="98"/>
      <c r="H68" s="98"/>
      <c r="I68" s="98"/>
      <c r="J68" s="106"/>
      <c r="K68" s="90"/>
      <c r="L68" s="90"/>
      <c r="M68" s="90"/>
      <c r="N68" s="90"/>
      <c r="O68" s="90"/>
      <c r="P68" s="90"/>
    </row>
    <row r="69" spans="1:16" ht="14" thickBot="1" x14ac:dyDescent="0.3">
      <c r="A69" s="108"/>
      <c r="B69" s="109"/>
      <c r="C69" s="109"/>
      <c r="D69" s="109"/>
      <c r="E69" s="109"/>
      <c r="F69" s="109"/>
      <c r="G69" s="109"/>
      <c r="H69" s="109"/>
      <c r="I69" s="109"/>
      <c r="J69" s="110"/>
      <c r="K69" s="90"/>
      <c r="L69" s="90"/>
      <c r="M69" s="90"/>
      <c r="N69" s="90"/>
      <c r="O69" s="90"/>
      <c r="P69" s="90"/>
    </row>
    <row r="70" spans="1:16" ht="14" thickBot="1" x14ac:dyDescent="0.3">
      <c r="A70" s="90"/>
      <c r="B70" s="90"/>
      <c r="C70" s="90"/>
      <c r="D70" s="90"/>
      <c r="E70" s="90"/>
      <c r="F70" s="90"/>
      <c r="G70" s="90"/>
      <c r="H70" s="90"/>
      <c r="I70" s="90"/>
      <c r="J70" s="90"/>
      <c r="K70" s="90"/>
      <c r="L70" s="90"/>
      <c r="M70" s="90"/>
      <c r="N70" s="90"/>
      <c r="O70" s="90"/>
      <c r="P70" s="90"/>
    </row>
    <row r="71" spans="1:16" x14ac:dyDescent="0.25">
      <c r="A71" s="111" t="s">
        <v>775</v>
      </c>
      <c r="B71" s="94"/>
      <c r="C71" s="94"/>
      <c r="D71" s="94"/>
      <c r="E71" s="94"/>
      <c r="F71" s="94"/>
      <c r="G71" s="94"/>
      <c r="H71" s="94"/>
      <c r="I71" s="94"/>
      <c r="J71" s="105"/>
      <c r="K71" s="90"/>
      <c r="L71" s="90"/>
      <c r="M71" s="90"/>
      <c r="N71" s="90"/>
      <c r="O71" s="90"/>
      <c r="P71" s="90"/>
    </row>
    <row r="72" spans="1:16" x14ac:dyDescent="0.25">
      <c r="A72" s="97"/>
      <c r="B72" s="98" t="str">
        <f>'KEY PROJECT INFORMATION'!C64</f>
        <v>Name:</v>
      </c>
      <c r="C72" s="98"/>
      <c r="D72" s="98" t="str">
        <f>SUBSTITUTE(SUBSTITUTE(B72,"'",""),"Name:","")</f>
        <v/>
      </c>
      <c r="E72" s="98" t="str">
        <f>D72</f>
        <v/>
      </c>
      <c r="F72" s="98"/>
      <c r="G72" s="98"/>
      <c r="H72" s="98"/>
      <c r="I72" s="98"/>
      <c r="J72" s="106"/>
      <c r="K72" s="90"/>
      <c r="L72" s="90"/>
      <c r="M72" s="90"/>
      <c r="N72" s="90"/>
      <c r="O72" s="90"/>
      <c r="P72" s="90"/>
    </row>
    <row r="73" spans="1:16" x14ac:dyDescent="0.25">
      <c r="A73" s="97"/>
      <c r="B73" s="98" t="str">
        <f>'KEY PROJECT INFORMATION'!C65</f>
        <v>Email:</v>
      </c>
      <c r="C73" s="98"/>
      <c r="D73" s="98" t="str">
        <f>SUBSTITUTE(SUBSTITUTE(B73,"'","''"),"Email:","")</f>
        <v/>
      </c>
      <c r="E73" s="98" t="str">
        <f>E72&amp;", "&amp;D73</f>
        <v xml:space="preserve">, </v>
      </c>
      <c r="F73" s="98"/>
      <c r="G73" s="98"/>
      <c r="H73" s="98"/>
      <c r="I73" s="98"/>
      <c r="J73" s="106"/>
      <c r="K73" s="90"/>
      <c r="L73" s="90"/>
      <c r="M73" s="90"/>
      <c r="N73" s="90"/>
      <c r="O73" s="90"/>
      <c r="P73" s="90"/>
    </row>
    <row r="74" spans="1:16" x14ac:dyDescent="0.25">
      <c r="A74" s="97"/>
      <c r="B74" s="98" t="str">
        <f>'KEY PROJECT INFORMATION'!C66</f>
        <v>Tel no:</v>
      </c>
      <c r="C74" s="98"/>
      <c r="D74" s="98" t="str">
        <f>SUBSTITUTE(SUBSTITUTE(B74,"'","''"),"Tel no:","")</f>
        <v/>
      </c>
      <c r="E74" s="107" t="str">
        <f>E73&amp;", "&amp;D74</f>
        <v xml:space="preserve">, , </v>
      </c>
      <c r="F74" s="98"/>
      <c r="G74" s="98"/>
      <c r="H74" s="98"/>
      <c r="I74" s="98"/>
      <c r="J74" s="106"/>
      <c r="K74" s="90"/>
      <c r="L74" s="90"/>
      <c r="M74" s="90"/>
      <c r="N74" s="90"/>
      <c r="O74" s="90"/>
      <c r="P74" s="90"/>
    </row>
    <row r="75" spans="1:16" x14ac:dyDescent="0.25">
      <c r="A75" s="97"/>
      <c r="B75" s="98"/>
      <c r="C75" s="98"/>
      <c r="D75" s="98"/>
      <c r="E75" s="98"/>
      <c r="F75" s="98"/>
      <c r="G75" s="98"/>
      <c r="H75" s="98"/>
      <c r="I75" s="98"/>
      <c r="J75" s="106"/>
      <c r="K75" s="90"/>
      <c r="L75" s="90"/>
      <c r="M75" s="90"/>
      <c r="N75" s="90"/>
      <c r="O75" s="90"/>
      <c r="P75" s="90"/>
    </row>
    <row r="76" spans="1:16" x14ac:dyDescent="0.25">
      <c r="A76" s="97"/>
      <c r="B76" s="98"/>
      <c r="C76" s="98"/>
      <c r="D76" s="98"/>
      <c r="E76" s="98"/>
      <c r="F76" s="98"/>
      <c r="G76" s="98"/>
      <c r="H76" s="98"/>
      <c r="I76" s="98"/>
      <c r="J76" s="106"/>
      <c r="K76" s="90"/>
      <c r="L76" s="90"/>
      <c r="M76" s="90"/>
      <c r="N76" s="90"/>
      <c r="O76" s="90"/>
      <c r="P76" s="90"/>
    </row>
    <row r="77" spans="1:16" ht="14" thickBot="1" x14ac:dyDescent="0.3">
      <c r="A77" s="108"/>
      <c r="B77" s="109"/>
      <c r="C77" s="109"/>
      <c r="D77" s="109"/>
      <c r="E77" s="109"/>
      <c r="F77" s="109"/>
      <c r="G77" s="109"/>
      <c r="H77" s="109"/>
      <c r="I77" s="109"/>
      <c r="J77" s="110"/>
      <c r="K77" s="90"/>
      <c r="L77" s="90"/>
      <c r="M77" s="90"/>
      <c r="N77" s="90"/>
      <c r="O77" s="90"/>
      <c r="P77" s="90"/>
    </row>
    <row r="78" spans="1:16" ht="14" thickBot="1" x14ac:dyDescent="0.3">
      <c r="A78" s="90"/>
      <c r="B78" s="90"/>
      <c r="C78" s="90"/>
      <c r="D78" s="90"/>
      <c r="E78" s="90"/>
      <c r="F78" s="90"/>
      <c r="G78" s="90"/>
      <c r="H78" s="90"/>
      <c r="I78" s="90"/>
      <c r="J78" s="90"/>
      <c r="K78" s="90"/>
      <c r="L78" s="90"/>
      <c r="M78" s="90"/>
      <c r="N78" s="90"/>
      <c r="O78" s="90"/>
      <c r="P78" s="90"/>
    </row>
    <row r="79" spans="1:16" x14ac:dyDescent="0.25">
      <c r="A79" s="111" t="s">
        <v>776</v>
      </c>
      <c r="B79" s="94"/>
      <c r="C79" s="94"/>
      <c r="D79" s="94"/>
      <c r="E79" s="94"/>
      <c r="F79" s="94"/>
      <c r="G79" s="94"/>
      <c r="H79" s="94"/>
      <c r="I79" s="94"/>
      <c r="J79" s="105"/>
      <c r="K79" s="90"/>
      <c r="L79" s="90"/>
      <c r="M79" s="90"/>
      <c r="N79" s="90"/>
      <c r="O79" s="90"/>
      <c r="P79" s="90"/>
    </row>
    <row r="80" spans="1:16" x14ac:dyDescent="0.25">
      <c r="A80" s="97"/>
      <c r="B80" s="98" t="str">
        <f>'KEY PROJECT INFORMATION'!C67</f>
        <v>Name:</v>
      </c>
      <c r="C80" s="98"/>
      <c r="D80" s="98" t="str">
        <f>SUBSTITUTE(SUBSTITUTE(B80,"'",""),"Name:","")</f>
        <v/>
      </c>
      <c r="E80" s="98" t="str">
        <f>D80</f>
        <v/>
      </c>
      <c r="F80" s="98"/>
      <c r="G80" s="98"/>
      <c r="H80" s="98"/>
      <c r="I80" s="98"/>
      <c r="J80" s="106"/>
      <c r="K80" s="90"/>
      <c r="L80" s="90"/>
      <c r="M80" s="90"/>
      <c r="N80" s="90"/>
      <c r="O80" s="90"/>
      <c r="P80" s="90"/>
    </row>
    <row r="81" spans="1:16" x14ac:dyDescent="0.25">
      <c r="A81" s="97"/>
      <c r="B81" s="98" t="str">
        <f>'KEY PROJECT INFORMATION'!C68</f>
        <v>Email:</v>
      </c>
      <c r="C81" s="98"/>
      <c r="D81" s="98" t="str">
        <f>SUBSTITUTE(SUBSTITUTE(B81,"'","''"),"Email:","")</f>
        <v/>
      </c>
      <c r="E81" s="98" t="str">
        <f>E80&amp;", "&amp;D81</f>
        <v xml:space="preserve">, </v>
      </c>
      <c r="F81" s="98"/>
      <c r="G81" s="98"/>
      <c r="H81" s="98"/>
      <c r="I81" s="98"/>
      <c r="J81" s="106"/>
      <c r="K81" s="90"/>
      <c r="L81" s="90"/>
      <c r="M81" s="90"/>
      <c r="N81" s="90"/>
      <c r="O81" s="90"/>
      <c r="P81" s="90"/>
    </row>
    <row r="82" spans="1:16" x14ac:dyDescent="0.25">
      <c r="A82" s="97"/>
      <c r="B82" s="98" t="str">
        <f>'KEY PROJECT INFORMATION'!C69</f>
        <v>Tel no:</v>
      </c>
      <c r="C82" s="98"/>
      <c r="D82" s="98" t="str">
        <f>SUBSTITUTE(SUBSTITUTE(B82,"'","''"),"Tel no:","")</f>
        <v/>
      </c>
      <c r="E82" s="107" t="str">
        <f>E81&amp;", "&amp;D82</f>
        <v xml:space="preserve">, , </v>
      </c>
      <c r="F82" s="98"/>
      <c r="G82" s="98"/>
      <c r="H82" s="98"/>
      <c r="I82" s="98"/>
      <c r="J82" s="106"/>
      <c r="K82" s="90"/>
      <c r="L82" s="90"/>
      <c r="M82" s="90"/>
      <c r="N82" s="90"/>
      <c r="O82" s="90"/>
      <c r="P82" s="90"/>
    </row>
    <row r="83" spans="1:16" x14ac:dyDescent="0.25">
      <c r="A83" s="97"/>
      <c r="B83" s="98"/>
      <c r="C83" s="98"/>
      <c r="D83" s="98"/>
      <c r="E83" s="98"/>
      <c r="F83" s="98"/>
      <c r="G83" s="98"/>
      <c r="H83" s="98"/>
      <c r="I83" s="98"/>
      <c r="J83" s="106"/>
      <c r="K83" s="90"/>
      <c r="L83" s="90"/>
      <c r="M83" s="90"/>
      <c r="N83" s="90"/>
      <c r="O83" s="90"/>
      <c r="P83" s="90"/>
    </row>
    <row r="84" spans="1:16" ht="14" thickBot="1" x14ac:dyDescent="0.3">
      <c r="A84" s="108"/>
      <c r="B84" s="109"/>
      <c r="C84" s="109"/>
      <c r="D84" s="109"/>
      <c r="E84" s="109"/>
      <c r="F84" s="109"/>
      <c r="G84" s="109"/>
      <c r="H84" s="109"/>
      <c r="I84" s="109"/>
      <c r="J84" s="110"/>
      <c r="K84" s="90"/>
      <c r="L84" s="90"/>
      <c r="M84" s="90"/>
      <c r="N84" s="90"/>
      <c r="O84" s="90"/>
      <c r="P84" s="90"/>
    </row>
    <row r="85" spans="1:16" ht="14" thickBot="1" x14ac:dyDescent="0.3">
      <c r="A85" s="90"/>
      <c r="B85" s="90"/>
      <c r="C85" s="90"/>
      <c r="D85" s="90"/>
      <c r="E85" s="90"/>
      <c r="F85" s="90"/>
      <c r="G85" s="90"/>
      <c r="H85" s="90"/>
      <c r="I85" s="90"/>
      <c r="J85" s="90"/>
      <c r="K85" s="90"/>
      <c r="L85" s="90"/>
      <c r="M85" s="90"/>
      <c r="N85" s="90"/>
      <c r="O85" s="90"/>
      <c r="P85" s="90"/>
    </row>
    <row r="86" spans="1:16" x14ac:dyDescent="0.25">
      <c r="A86" s="111" t="s">
        <v>778</v>
      </c>
      <c r="B86" s="94"/>
      <c r="C86" s="94"/>
      <c r="D86" s="94"/>
      <c r="E86" s="94"/>
      <c r="F86" s="94"/>
      <c r="G86" s="94"/>
      <c r="H86" s="94"/>
      <c r="I86" s="94"/>
      <c r="J86" s="105"/>
      <c r="K86" s="90"/>
      <c r="L86" s="90"/>
      <c r="M86" s="90"/>
      <c r="N86" s="90"/>
      <c r="O86" s="90"/>
      <c r="P86" s="90"/>
    </row>
    <row r="87" spans="1:16" x14ac:dyDescent="0.25">
      <c r="A87" s="97"/>
      <c r="B87" s="98" t="str">
        <f>'KEY PROJECT INFORMATION'!C61</f>
        <v>Name:</v>
      </c>
      <c r="C87" s="98"/>
      <c r="D87" s="98" t="str">
        <f>SUBSTITUTE(SUBSTITUTE(B87,"'",""),"Name:","")</f>
        <v/>
      </c>
      <c r="E87" s="98" t="str">
        <f>D87</f>
        <v/>
      </c>
      <c r="F87" s="98"/>
      <c r="G87" s="98"/>
      <c r="H87" s="98"/>
      <c r="I87" s="98"/>
      <c r="J87" s="106"/>
      <c r="K87" s="90"/>
      <c r="L87" s="90"/>
      <c r="M87" s="90"/>
      <c r="N87" s="90"/>
      <c r="O87" s="90"/>
      <c r="P87" s="90"/>
    </row>
    <row r="88" spans="1:16" x14ac:dyDescent="0.25">
      <c r="A88" s="97"/>
      <c r="B88" s="98" t="str">
        <f>'KEY PROJECT INFORMATION'!C62</f>
        <v>Email:</v>
      </c>
      <c r="C88" s="98"/>
      <c r="D88" s="98" t="str">
        <f>SUBSTITUTE(SUBSTITUTE(B88,"'","''"),"Email:","")</f>
        <v/>
      </c>
      <c r="E88" s="98" t="str">
        <f>E87&amp;", "&amp;D88</f>
        <v xml:space="preserve">, </v>
      </c>
      <c r="F88" s="98"/>
      <c r="G88" s="98"/>
      <c r="H88" s="98"/>
      <c r="I88" s="98"/>
      <c r="J88" s="106"/>
      <c r="K88" s="90"/>
      <c r="L88" s="90"/>
      <c r="M88" s="90"/>
      <c r="N88" s="90"/>
      <c r="O88" s="90"/>
      <c r="P88" s="90"/>
    </row>
    <row r="89" spans="1:16" x14ac:dyDescent="0.25">
      <c r="A89" s="97"/>
      <c r="B89" s="98" t="str">
        <f>'KEY PROJECT INFORMATION'!C63</f>
        <v>Tel no:</v>
      </c>
      <c r="C89" s="98"/>
      <c r="D89" s="98" t="str">
        <f>SUBSTITUTE(SUBSTITUTE(B89,"'","''"),"Tel no:","")</f>
        <v/>
      </c>
      <c r="E89" s="107" t="str">
        <f>E88&amp;", "&amp;D89</f>
        <v xml:space="preserve">, , </v>
      </c>
      <c r="F89" s="98"/>
      <c r="G89" s="98"/>
      <c r="H89" s="98"/>
      <c r="I89" s="98"/>
      <c r="J89" s="106"/>
      <c r="K89" s="90"/>
      <c r="L89" s="90"/>
      <c r="M89" s="90"/>
      <c r="N89" s="90"/>
      <c r="O89" s="90"/>
      <c r="P89" s="90"/>
    </row>
    <row r="90" spans="1:16" x14ac:dyDescent="0.25">
      <c r="A90" s="97"/>
      <c r="B90" s="98"/>
      <c r="C90" s="98"/>
      <c r="D90" s="98"/>
      <c r="E90" s="98"/>
      <c r="F90" s="98"/>
      <c r="G90" s="98"/>
      <c r="H90" s="98"/>
      <c r="I90" s="98"/>
      <c r="J90" s="106"/>
      <c r="K90" s="90"/>
      <c r="L90" s="90"/>
      <c r="M90" s="90"/>
      <c r="N90" s="90"/>
      <c r="O90" s="90"/>
      <c r="P90" s="90"/>
    </row>
    <row r="91" spans="1:16" x14ac:dyDescent="0.25">
      <c r="A91" s="97"/>
      <c r="B91" s="98"/>
      <c r="C91" s="98"/>
      <c r="D91" s="98"/>
      <c r="E91" s="98"/>
      <c r="F91" s="98"/>
      <c r="G91" s="98"/>
      <c r="H91" s="98"/>
      <c r="I91" s="98"/>
      <c r="J91" s="106"/>
      <c r="K91" s="90"/>
      <c r="L91" s="90"/>
      <c r="M91" s="90"/>
      <c r="N91" s="90"/>
      <c r="O91" s="90"/>
      <c r="P91" s="90"/>
    </row>
    <row r="92" spans="1:16" ht="14" thickBot="1" x14ac:dyDescent="0.3">
      <c r="A92" s="108"/>
      <c r="B92" s="109"/>
      <c r="C92" s="109"/>
      <c r="D92" s="109"/>
      <c r="E92" s="109"/>
      <c r="F92" s="109"/>
      <c r="G92" s="109"/>
      <c r="H92" s="109"/>
      <c r="I92" s="109"/>
      <c r="J92" s="110"/>
      <c r="K92" s="90"/>
      <c r="L92" s="90"/>
      <c r="M92" s="90"/>
      <c r="N92" s="90"/>
      <c r="O92" s="90"/>
      <c r="P92" s="90"/>
    </row>
    <row r="93" spans="1:16" x14ac:dyDescent="0.25">
      <c r="A93" s="90"/>
      <c r="B93" s="90"/>
      <c r="C93" s="90"/>
      <c r="D93" s="90"/>
      <c r="E93" s="90"/>
      <c r="F93" s="90"/>
      <c r="G93" s="90"/>
      <c r="H93" s="90"/>
      <c r="I93" s="90"/>
      <c r="J93" s="90"/>
      <c r="K93" s="90"/>
      <c r="L93" s="90"/>
      <c r="M93" s="90"/>
      <c r="N93" s="90"/>
      <c r="O93" s="90"/>
      <c r="P93" s="90"/>
    </row>
    <row r="94" spans="1:16" x14ac:dyDescent="0.25">
      <c r="A94" s="90"/>
      <c r="B94" s="90"/>
      <c r="C94" s="90"/>
      <c r="D94" s="90"/>
      <c r="E94" s="90"/>
      <c r="F94" s="90"/>
      <c r="G94" s="90"/>
      <c r="H94" s="90"/>
      <c r="I94" s="90"/>
      <c r="J94" s="90"/>
      <c r="K94" s="90"/>
      <c r="L94" s="90"/>
      <c r="M94" s="90"/>
      <c r="N94" s="90"/>
      <c r="O94" s="90"/>
      <c r="P94" s="90"/>
    </row>
    <row r="95" spans="1:16" x14ac:dyDescent="0.25">
      <c r="A95" s="90"/>
      <c r="B95" s="90"/>
      <c r="C95" s="90"/>
      <c r="D95" s="90"/>
      <c r="E95" s="90"/>
      <c r="F95" s="90"/>
      <c r="G95" s="90"/>
      <c r="H95" s="90"/>
      <c r="I95" s="90"/>
      <c r="J95" s="90"/>
      <c r="K95" s="90"/>
      <c r="L95" s="90"/>
      <c r="M95" s="90"/>
      <c r="N95" s="90"/>
      <c r="O95" s="90"/>
      <c r="P95" s="90"/>
    </row>
    <row r="96" spans="1:16" x14ac:dyDescent="0.25">
      <c r="A96" s="90"/>
      <c r="B96" s="90"/>
      <c r="C96" s="90"/>
      <c r="D96" s="90"/>
      <c r="E96" s="90"/>
      <c r="F96" s="90"/>
      <c r="G96" s="90"/>
      <c r="H96" s="90"/>
      <c r="I96" s="90"/>
      <c r="J96" s="90"/>
      <c r="K96" s="90"/>
      <c r="L96" s="90"/>
      <c r="M96" s="90"/>
      <c r="N96" s="90"/>
      <c r="O96" s="90"/>
      <c r="P96" s="90"/>
    </row>
    <row r="97" spans="1:16" x14ac:dyDescent="0.25">
      <c r="A97" s="90"/>
      <c r="B97" s="90"/>
      <c r="C97" s="90"/>
      <c r="D97" s="90"/>
      <c r="E97" s="90"/>
      <c r="F97" s="90"/>
      <c r="G97" s="90"/>
      <c r="H97" s="90"/>
      <c r="I97" s="90"/>
      <c r="J97" s="90"/>
      <c r="K97" s="90"/>
      <c r="L97" s="90"/>
      <c r="M97" s="90"/>
      <c r="N97" s="90"/>
      <c r="O97" s="90"/>
      <c r="P97" s="90"/>
    </row>
    <row r="98" spans="1:16" x14ac:dyDescent="0.25">
      <c r="A98" s="90"/>
      <c r="B98" s="90"/>
      <c r="C98" s="90"/>
      <c r="D98" s="90"/>
      <c r="E98" s="90"/>
      <c r="F98" s="90"/>
      <c r="G98" s="90"/>
      <c r="H98" s="90"/>
      <c r="I98" s="90"/>
      <c r="J98" s="90"/>
      <c r="K98" s="90"/>
      <c r="L98" s="90"/>
      <c r="M98" s="90"/>
      <c r="N98" s="90"/>
      <c r="O98" s="90"/>
      <c r="P98" s="90"/>
    </row>
    <row r="99" spans="1:16" x14ac:dyDescent="0.25">
      <c r="A99" s="90"/>
      <c r="B99" s="90"/>
      <c r="C99" s="90"/>
      <c r="D99" s="90"/>
      <c r="E99" s="90"/>
      <c r="F99" s="90"/>
      <c r="G99" s="90"/>
      <c r="H99" s="90"/>
      <c r="I99" s="90"/>
      <c r="J99" s="90"/>
      <c r="K99" s="90"/>
      <c r="L99" s="90"/>
      <c r="M99" s="90"/>
      <c r="N99" s="90"/>
      <c r="O99" s="90"/>
      <c r="P99" s="90"/>
    </row>
    <row r="100" spans="1:16" x14ac:dyDescent="0.25">
      <c r="A100" s="90"/>
      <c r="B100" s="90"/>
      <c r="C100" s="90"/>
      <c r="D100" s="90"/>
      <c r="E100" s="90"/>
      <c r="F100" s="90"/>
      <c r="G100" s="90"/>
      <c r="H100" s="90"/>
      <c r="I100" s="90"/>
      <c r="J100" s="90"/>
      <c r="K100" s="90"/>
      <c r="L100" s="90"/>
      <c r="M100" s="90"/>
      <c r="N100" s="90"/>
      <c r="O100" s="90"/>
      <c r="P100" s="90"/>
    </row>
    <row r="101" spans="1:16" x14ac:dyDescent="0.25">
      <c r="A101" s="90"/>
      <c r="B101" s="90"/>
      <c r="C101" s="90"/>
      <c r="D101" s="90"/>
      <c r="E101" s="90"/>
      <c r="F101" s="90"/>
      <c r="G101" s="90"/>
      <c r="H101" s="90"/>
      <c r="I101" s="90"/>
      <c r="J101" s="90"/>
      <c r="K101" s="90"/>
      <c r="L101" s="90"/>
      <c r="M101" s="90"/>
      <c r="N101" s="90"/>
      <c r="O101" s="90"/>
      <c r="P101" s="90"/>
    </row>
    <row r="102" spans="1:16" x14ac:dyDescent="0.25">
      <c r="A102" s="90"/>
      <c r="B102" s="90"/>
      <c r="C102" s="90"/>
      <c r="D102" s="90"/>
      <c r="E102" s="90"/>
      <c r="F102" s="90"/>
      <c r="G102" s="90"/>
      <c r="H102" s="90"/>
      <c r="I102" s="90"/>
      <c r="J102" s="90"/>
      <c r="K102" s="90"/>
      <c r="L102" s="90"/>
      <c r="M102" s="90"/>
      <c r="N102" s="90"/>
      <c r="O102" s="90"/>
      <c r="P102" s="90"/>
    </row>
    <row r="103" spans="1:16" x14ac:dyDescent="0.25">
      <c r="A103" s="90"/>
      <c r="B103" s="90"/>
      <c r="C103" s="90"/>
      <c r="D103" s="90"/>
      <c r="E103" s="90"/>
      <c r="F103" s="90"/>
      <c r="G103" s="90"/>
      <c r="H103" s="90"/>
      <c r="I103" s="90"/>
      <c r="J103" s="90"/>
      <c r="K103" s="90"/>
      <c r="L103" s="90"/>
      <c r="M103" s="90"/>
      <c r="N103" s="90"/>
      <c r="O103" s="90"/>
      <c r="P103" s="90"/>
    </row>
    <row r="104" spans="1:16" x14ac:dyDescent="0.25">
      <c r="A104" s="90"/>
      <c r="B104" s="90"/>
      <c r="C104" s="90"/>
      <c r="D104" s="90"/>
      <c r="E104" s="90"/>
      <c r="F104" s="90"/>
      <c r="G104" s="90"/>
      <c r="H104" s="90"/>
      <c r="I104" s="90"/>
      <c r="J104" s="90"/>
      <c r="K104" s="90"/>
      <c r="L104" s="90"/>
      <c r="M104" s="90"/>
      <c r="N104" s="90"/>
      <c r="O104" s="90"/>
      <c r="P104" s="90"/>
    </row>
    <row r="105" spans="1:16" x14ac:dyDescent="0.25">
      <c r="A105" s="90"/>
      <c r="B105" s="90"/>
      <c r="C105" s="90"/>
      <c r="D105" s="90"/>
      <c r="E105" s="90"/>
      <c r="F105" s="90"/>
      <c r="G105" s="90"/>
      <c r="H105" s="90"/>
      <c r="I105" s="90"/>
      <c r="J105" s="90"/>
      <c r="K105" s="90"/>
      <c r="L105" s="90"/>
      <c r="M105" s="90"/>
      <c r="N105" s="90"/>
      <c r="O105" s="90"/>
      <c r="P105" s="90"/>
    </row>
    <row r="106" spans="1:16" x14ac:dyDescent="0.25">
      <c r="A106" s="90"/>
      <c r="B106" s="90"/>
      <c r="C106" s="90"/>
      <c r="D106" s="90"/>
      <c r="E106" s="90"/>
      <c r="F106" s="90"/>
      <c r="G106" s="90"/>
      <c r="H106" s="90"/>
      <c r="I106" s="90"/>
      <c r="J106" s="90"/>
      <c r="K106" s="90"/>
      <c r="L106" s="90"/>
      <c r="M106" s="90"/>
      <c r="N106" s="90"/>
      <c r="O106" s="90"/>
      <c r="P106" s="90"/>
    </row>
    <row r="107" spans="1:16" x14ac:dyDescent="0.25">
      <c r="A107" s="90"/>
      <c r="B107" s="90"/>
      <c r="C107" s="90"/>
      <c r="D107" s="90"/>
      <c r="E107" s="90"/>
      <c r="F107" s="90"/>
      <c r="G107" s="90"/>
      <c r="H107" s="90"/>
      <c r="I107" s="90"/>
      <c r="J107" s="90"/>
      <c r="K107" s="90"/>
      <c r="L107" s="90"/>
      <c r="M107" s="90"/>
      <c r="N107" s="90"/>
      <c r="O107" s="90"/>
      <c r="P107" s="90"/>
    </row>
    <row r="108" spans="1:16" x14ac:dyDescent="0.25">
      <c r="A108" s="90"/>
      <c r="B108" s="90"/>
      <c r="C108" s="90"/>
      <c r="D108" s="90"/>
      <c r="E108" s="90"/>
      <c r="F108" s="90"/>
      <c r="G108" s="90"/>
      <c r="H108" s="90"/>
      <c r="I108" s="90"/>
      <c r="J108" s="90"/>
      <c r="K108" s="90"/>
      <c r="L108" s="90"/>
      <c r="M108" s="90"/>
      <c r="N108" s="90"/>
      <c r="O108" s="90"/>
      <c r="P108" s="90"/>
    </row>
    <row r="109" spans="1:16" x14ac:dyDescent="0.25">
      <c r="A109" s="90"/>
      <c r="B109" s="90"/>
      <c r="C109" s="90"/>
      <c r="D109" s="90"/>
      <c r="E109" s="90"/>
      <c r="F109" s="90"/>
      <c r="G109" s="90"/>
      <c r="H109" s="90"/>
      <c r="I109" s="90"/>
      <c r="J109" s="90"/>
      <c r="K109" s="90"/>
      <c r="L109" s="90"/>
      <c r="M109" s="90"/>
      <c r="N109" s="90"/>
      <c r="O109" s="90"/>
      <c r="P109" s="90"/>
    </row>
    <row r="110" spans="1:16" x14ac:dyDescent="0.25">
      <c r="A110" s="90"/>
      <c r="B110" s="90"/>
      <c r="C110" s="90"/>
      <c r="D110" s="90"/>
      <c r="E110" s="90"/>
      <c r="F110" s="90"/>
      <c r="G110" s="90"/>
      <c r="H110" s="90"/>
      <c r="I110" s="90"/>
      <c r="J110" s="90"/>
      <c r="K110" s="90"/>
      <c r="L110" s="90"/>
      <c r="M110" s="90"/>
      <c r="N110" s="90"/>
      <c r="O110" s="90"/>
      <c r="P110" s="90"/>
    </row>
    <row r="111" spans="1:16" x14ac:dyDescent="0.25">
      <c r="A111" s="90"/>
      <c r="B111" s="90"/>
      <c r="C111" s="90"/>
      <c r="D111" s="90"/>
      <c r="E111" s="90"/>
      <c r="F111" s="90"/>
      <c r="G111" s="90"/>
      <c r="H111" s="90"/>
      <c r="I111" s="90"/>
      <c r="J111" s="90"/>
      <c r="K111" s="90"/>
      <c r="L111" s="90"/>
      <c r="M111" s="90"/>
      <c r="N111" s="90"/>
      <c r="O111" s="90"/>
      <c r="P111" s="90"/>
    </row>
    <row r="112" spans="1:16" x14ac:dyDescent="0.25">
      <c r="A112" s="90"/>
      <c r="B112" s="90"/>
      <c r="C112" s="90"/>
      <c r="D112" s="90"/>
      <c r="E112" s="90"/>
      <c r="F112" s="90"/>
      <c r="G112" s="90"/>
      <c r="H112" s="90"/>
      <c r="I112" s="90"/>
      <c r="J112" s="90"/>
      <c r="K112" s="90"/>
      <c r="L112" s="90"/>
      <c r="M112" s="90"/>
      <c r="N112" s="90"/>
      <c r="O112" s="90"/>
      <c r="P112" s="90"/>
    </row>
    <row r="113" spans="1:16" x14ac:dyDescent="0.25">
      <c r="A113" s="90"/>
      <c r="B113" s="90"/>
      <c r="C113" s="90"/>
      <c r="D113" s="90"/>
      <c r="E113" s="90"/>
      <c r="F113" s="90"/>
      <c r="G113" s="90"/>
      <c r="H113" s="90"/>
      <c r="I113" s="90"/>
      <c r="J113" s="90"/>
      <c r="K113" s="90"/>
      <c r="L113" s="90"/>
      <c r="M113" s="90"/>
      <c r="N113" s="90"/>
      <c r="O113" s="90"/>
      <c r="P113" s="90"/>
    </row>
    <row r="114" spans="1:16" x14ac:dyDescent="0.25">
      <c r="A114" s="90"/>
      <c r="B114" s="90"/>
      <c r="C114" s="90"/>
      <c r="D114" s="90"/>
      <c r="E114" s="90"/>
      <c r="F114" s="90"/>
      <c r="G114" s="90"/>
      <c r="H114" s="90"/>
      <c r="I114" s="90"/>
      <c r="J114" s="90"/>
      <c r="K114" s="90"/>
      <c r="L114" s="90"/>
      <c r="M114" s="90"/>
      <c r="N114" s="90"/>
      <c r="O114" s="90"/>
      <c r="P114" s="90"/>
    </row>
    <row r="115" spans="1:16" x14ac:dyDescent="0.25">
      <c r="A115" s="90"/>
      <c r="B115" s="90"/>
      <c r="C115" s="90"/>
      <c r="D115" s="90"/>
      <c r="E115" s="90"/>
      <c r="F115" s="90"/>
      <c r="G115" s="90"/>
      <c r="H115" s="90"/>
      <c r="I115" s="90"/>
      <c r="J115" s="90"/>
      <c r="K115" s="90"/>
      <c r="L115" s="90"/>
      <c r="M115" s="90"/>
      <c r="N115" s="90"/>
      <c r="O115" s="90"/>
      <c r="P115" s="90"/>
    </row>
    <row r="116" spans="1:16" x14ac:dyDescent="0.25">
      <c r="A116" s="90"/>
      <c r="B116" s="90"/>
      <c r="C116" s="90"/>
      <c r="D116" s="90"/>
      <c r="E116" s="90"/>
      <c r="F116" s="90"/>
      <c r="G116" s="90"/>
      <c r="H116" s="90"/>
      <c r="I116" s="90"/>
      <c r="J116" s="90"/>
      <c r="K116" s="90"/>
      <c r="L116" s="90"/>
      <c r="M116" s="90"/>
      <c r="N116" s="90"/>
      <c r="O116" s="90"/>
      <c r="P116" s="90"/>
    </row>
    <row r="117" spans="1:16" x14ac:dyDescent="0.25">
      <c r="A117" s="90"/>
      <c r="B117" s="90"/>
      <c r="C117" s="90"/>
      <c r="D117" s="90"/>
      <c r="E117" s="90"/>
      <c r="F117" s="90"/>
      <c r="G117" s="90"/>
      <c r="H117" s="90"/>
      <c r="I117" s="90"/>
      <c r="J117" s="90"/>
      <c r="K117" s="90"/>
      <c r="L117" s="90"/>
      <c r="M117" s="90"/>
      <c r="N117" s="90"/>
      <c r="O117" s="90"/>
      <c r="P117" s="90"/>
    </row>
    <row r="118" spans="1:16" x14ac:dyDescent="0.25">
      <c r="A118" s="90"/>
      <c r="B118" s="90"/>
      <c r="C118" s="90"/>
      <c r="D118" s="90"/>
      <c r="E118" s="90"/>
      <c r="F118" s="90"/>
      <c r="G118" s="90"/>
      <c r="H118" s="90"/>
      <c r="I118" s="90"/>
      <c r="J118" s="90"/>
      <c r="K118" s="90"/>
      <c r="L118" s="90"/>
      <c r="M118" s="90"/>
      <c r="N118" s="90"/>
      <c r="O118" s="90"/>
      <c r="P118" s="90"/>
    </row>
    <row r="119" spans="1:16" x14ac:dyDescent="0.25">
      <c r="A119" s="90"/>
      <c r="B119" s="90"/>
      <c r="C119" s="90"/>
      <c r="D119" s="90"/>
      <c r="E119" s="90"/>
      <c r="F119" s="90"/>
      <c r="G119" s="90"/>
      <c r="H119" s="90"/>
      <c r="I119" s="90"/>
      <c r="J119" s="90"/>
      <c r="K119" s="90"/>
      <c r="L119" s="90"/>
      <c r="M119" s="90"/>
      <c r="N119" s="90"/>
      <c r="O119" s="90"/>
      <c r="P119" s="90"/>
    </row>
    <row r="120" spans="1:16" x14ac:dyDescent="0.25">
      <c r="A120" s="90"/>
      <c r="B120" s="90"/>
      <c r="C120" s="90"/>
      <c r="D120" s="90"/>
      <c r="E120" s="90"/>
      <c r="F120" s="90"/>
      <c r="G120" s="90"/>
      <c r="H120" s="90"/>
      <c r="I120" s="90"/>
      <c r="J120" s="90"/>
      <c r="K120" s="90"/>
      <c r="L120" s="90"/>
      <c r="M120" s="90"/>
      <c r="N120" s="90"/>
      <c r="O120" s="90"/>
      <c r="P120" s="90"/>
    </row>
    <row r="121" spans="1:16" x14ac:dyDescent="0.25">
      <c r="A121" s="90"/>
      <c r="B121" s="90"/>
      <c r="C121" s="90"/>
      <c r="D121" s="90"/>
      <c r="E121" s="90"/>
      <c r="F121" s="90"/>
      <c r="G121" s="90"/>
      <c r="H121" s="90"/>
      <c r="I121" s="90"/>
      <c r="J121" s="90"/>
      <c r="K121" s="90"/>
      <c r="L121" s="90"/>
      <c r="M121" s="90"/>
      <c r="N121" s="90"/>
      <c r="O121" s="90"/>
      <c r="P121" s="90"/>
    </row>
    <row r="122" spans="1:16" x14ac:dyDescent="0.25">
      <c r="A122" s="90"/>
      <c r="B122" s="90"/>
      <c r="C122" s="90"/>
      <c r="D122" s="90"/>
      <c r="E122" s="90"/>
      <c r="F122" s="90"/>
      <c r="G122" s="90"/>
      <c r="H122" s="90"/>
      <c r="I122" s="90"/>
      <c r="J122" s="90"/>
      <c r="K122" s="90"/>
      <c r="L122" s="90"/>
      <c r="M122" s="90"/>
      <c r="N122" s="90"/>
      <c r="O122" s="90"/>
      <c r="P122" s="90"/>
    </row>
    <row r="123" spans="1:16" x14ac:dyDescent="0.25">
      <c r="A123" s="90"/>
      <c r="B123" s="90"/>
      <c r="C123" s="90"/>
      <c r="D123" s="90"/>
      <c r="E123" s="90"/>
      <c r="F123" s="90"/>
      <c r="G123" s="90"/>
      <c r="H123" s="90"/>
      <c r="I123" s="90"/>
      <c r="J123" s="90"/>
      <c r="K123" s="90"/>
      <c r="L123" s="90"/>
      <c r="M123" s="90"/>
      <c r="N123" s="90"/>
      <c r="O123" s="90"/>
      <c r="P123" s="90"/>
    </row>
    <row r="124" spans="1:16" x14ac:dyDescent="0.25">
      <c r="A124" s="90"/>
      <c r="B124" s="90"/>
      <c r="C124" s="90"/>
      <c r="D124" s="90"/>
      <c r="E124" s="90"/>
      <c r="F124" s="90"/>
      <c r="G124" s="90"/>
      <c r="H124" s="90"/>
      <c r="I124" s="90"/>
      <c r="J124" s="90"/>
      <c r="K124" s="90"/>
      <c r="L124" s="90"/>
      <c r="M124" s="90"/>
      <c r="N124" s="90"/>
      <c r="O124" s="90"/>
      <c r="P124" s="90"/>
    </row>
    <row r="125" spans="1:16" x14ac:dyDescent="0.25">
      <c r="A125" s="90"/>
      <c r="B125" s="90"/>
      <c r="C125" s="90"/>
      <c r="D125" s="90"/>
      <c r="E125" s="90"/>
      <c r="F125" s="90"/>
      <c r="G125" s="90"/>
      <c r="H125" s="90"/>
      <c r="I125" s="90"/>
      <c r="J125" s="90"/>
      <c r="K125" s="90"/>
      <c r="L125" s="90"/>
      <c r="M125" s="90"/>
      <c r="N125" s="90"/>
      <c r="O125" s="90"/>
      <c r="P125" s="90"/>
    </row>
    <row r="126" spans="1:16" x14ac:dyDescent="0.25">
      <c r="A126" s="90"/>
      <c r="B126" s="90"/>
      <c r="C126" s="90"/>
      <c r="D126" s="90"/>
      <c r="E126" s="90"/>
      <c r="F126" s="90"/>
      <c r="G126" s="90"/>
      <c r="H126" s="90"/>
      <c r="I126" s="90"/>
      <c r="J126" s="90"/>
      <c r="K126" s="90"/>
      <c r="L126" s="90"/>
      <c r="M126" s="90"/>
      <c r="N126" s="90"/>
      <c r="O126" s="90"/>
      <c r="P126" s="90"/>
    </row>
    <row r="127" spans="1:16" x14ac:dyDescent="0.25">
      <c r="A127" s="90"/>
      <c r="B127" s="90"/>
      <c r="C127" s="90"/>
      <c r="D127" s="90"/>
      <c r="E127" s="90"/>
      <c r="F127" s="90"/>
      <c r="G127" s="90"/>
      <c r="H127" s="90"/>
      <c r="I127" s="90"/>
      <c r="J127" s="90"/>
      <c r="K127" s="90"/>
      <c r="L127" s="90"/>
      <c r="M127" s="90"/>
      <c r="N127" s="90"/>
      <c r="O127" s="90"/>
      <c r="P127" s="90"/>
    </row>
    <row r="128" spans="1:16" x14ac:dyDescent="0.25">
      <c r="A128" s="90"/>
      <c r="B128" s="90"/>
      <c r="C128" s="90"/>
      <c r="D128" s="90"/>
      <c r="E128" s="90"/>
      <c r="F128" s="90"/>
      <c r="G128" s="90"/>
      <c r="H128" s="90"/>
      <c r="I128" s="90"/>
      <c r="J128" s="90"/>
      <c r="K128" s="90"/>
      <c r="L128" s="90"/>
      <c r="M128" s="90"/>
      <c r="N128" s="90"/>
      <c r="O128" s="90"/>
      <c r="P128" s="90"/>
    </row>
    <row r="129" spans="1:16" x14ac:dyDescent="0.25">
      <c r="A129" s="90"/>
      <c r="B129" s="90"/>
      <c r="C129" s="90"/>
      <c r="D129" s="90"/>
      <c r="E129" s="90"/>
      <c r="F129" s="90"/>
      <c r="G129" s="90"/>
      <c r="H129" s="90"/>
      <c r="I129" s="90"/>
      <c r="J129" s="90"/>
      <c r="K129" s="90"/>
      <c r="L129" s="90"/>
      <c r="M129" s="90"/>
      <c r="N129" s="90"/>
      <c r="O129" s="90"/>
      <c r="P129" s="90"/>
    </row>
    <row r="130" spans="1:16" x14ac:dyDescent="0.25">
      <c r="A130" s="90"/>
      <c r="B130" s="90"/>
      <c r="C130" s="90"/>
      <c r="D130" s="90"/>
      <c r="E130" s="90"/>
      <c r="F130" s="90"/>
      <c r="G130" s="90"/>
      <c r="H130" s="90"/>
      <c r="I130" s="90"/>
      <c r="J130" s="90"/>
      <c r="K130" s="90"/>
      <c r="L130" s="90"/>
      <c r="M130" s="90"/>
      <c r="N130" s="90"/>
      <c r="O130" s="90"/>
      <c r="P130" s="90"/>
    </row>
    <row r="131" spans="1:16" x14ac:dyDescent="0.25">
      <c r="A131" s="90"/>
      <c r="B131" s="90"/>
      <c r="C131" s="90"/>
      <c r="D131" s="90"/>
      <c r="E131" s="90"/>
      <c r="F131" s="90"/>
      <c r="G131" s="90"/>
      <c r="H131" s="90"/>
      <c r="I131" s="90"/>
      <c r="J131" s="90"/>
      <c r="K131" s="90"/>
      <c r="L131" s="90"/>
      <c r="M131" s="90"/>
      <c r="N131" s="90"/>
      <c r="O131" s="90"/>
      <c r="P131" s="90"/>
    </row>
    <row r="132" spans="1:16" x14ac:dyDescent="0.25">
      <c r="A132" s="90"/>
      <c r="B132" s="90"/>
      <c r="C132" s="90"/>
      <c r="D132" s="90"/>
      <c r="E132" s="90"/>
      <c r="F132" s="90"/>
      <c r="G132" s="90"/>
      <c r="H132" s="90"/>
      <c r="I132" s="90"/>
      <c r="J132" s="90"/>
      <c r="K132" s="90"/>
      <c r="L132" s="90"/>
      <c r="M132" s="90"/>
      <c r="N132" s="90"/>
      <c r="O132" s="90"/>
      <c r="P132" s="90"/>
    </row>
    <row r="133" spans="1:16" x14ac:dyDescent="0.25">
      <c r="A133" s="90"/>
      <c r="B133" s="90"/>
      <c r="C133" s="90"/>
      <c r="D133" s="90"/>
      <c r="E133" s="90"/>
      <c r="F133" s="90"/>
      <c r="G133" s="90"/>
      <c r="H133" s="90"/>
      <c r="I133" s="90"/>
      <c r="J133" s="90"/>
      <c r="K133" s="90"/>
      <c r="L133" s="90"/>
      <c r="M133" s="90"/>
      <c r="N133" s="90"/>
      <c r="O133" s="90"/>
      <c r="P133" s="90"/>
    </row>
    <row r="134" spans="1:16" x14ac:dyDescent="0.25">
      <c r="A134" s="90"/>
      <c r="B134" s="90"/>
      <c r="C134" s="90"/>
      <c r="D134" s="90"/>
      <c r="E134" s="90"/>
      <c r="F134" s="90"/>
      <c r="G134" s="90"/>
      <c r="H134" s="90"/>
      <c r="I134" s="90"/>
      <c r="J134" s="90"/>
      <c r="K134" s="90"/>
      <c r="L134" s="90"/>
      <c r="M134" s="90"/>
      <c r="N134" s="90"/>
      <c r="O134" s="90"/>
      <c r="P134" s="90"/>
    </row>
    <row r="135" spans="1:16" x14ac:dyDescent="0.25">
      <c r="A135" s="90"/>
      <c r="B135" s="90"/>
      <c r="C135" s="90"/>
      <c r="D135" s="90"/>
      <c r="E135" s="90"/>
      <c r="F135" s="90"/>
      <c r="G135" s="90"/>
      <c r="H135" s="90"/>
      <c r="I135" s="90"/>
      <c r="J135" s="90"/>
      <c r="K135" s="90"/>
      <c r="L135" s="90"/>
      <c r="M135" s="90"/>
      <c r="N135" s="90"/>
      <c r="O135" s="90"/>
      <c r="P135" s="90"/>
    </row>
    <row r="136" spans="1:16" x14ac:dyDescent="0.25">
      <c r="A136" s="90"/>
      <c r="B136" s="90"/>
      <c r="C136" s="90"/>
      <c r="D136" s="90"/>
      <c r="E136" s="90"/>
      <c r="F136" s="90"/>
      <c r="G136" s="90"/>
      <c r="H136" s="90"/>
      <c r="I136" s="90"/>
      <c r="J136" s="90"/>
      <c r="K136" s="90"/>
      <c r="L136" s="90"/>
      <c r="M136" s="90"/>
      <c r="N136" s="90"/>
      <c r="O136" s="90"/>
      <c r="P136" s="90"/>
    </row>
    <row r="137" spans="1:16" x14ac:dyDescent="0.25">
      <c r="A137" s="90"/>
      <c r="B137" s="90"/>
      <c r="C137" s="90"/>
      <c r="D137" s="90"/>
      <c r="E137" s="90"/>
      <c r="F137" s="90"/>
      <c r="G137" s="90"/>
      <c r="H137" s="90"/>
      <c r="I137" s="90"/>
      <c r="J137" s="90"/>
      <c r="K137" s="90"/>
      <c r="L137" s="90"/>
      <c r="M137" s="90"/>
      <c r="N137" s="90"/>
      <c r="O137" s="90"/>
      <c r="P137" s="90"/>
    </row>
    <row r="138" spans="1:16" x14ac:dyDescent="0.25">
      <c r="A138" s="90"/>
      <c r="B138" s="90"/>
      <c r="C138" s="90"/>
      <c r="D138" s="90"/>
      <c r="E138" s="90"/>
      <c r="F138" s="90"/>
      <c r="G138" s="90"/>
      <c r="H138" s="90"/>
      <c r="I138" s="90"/>
      <c r="J138" s="90"/>
      <c r="K138" s="90"/>
      <c r="L138" s="90"/>
      <c r="M138" s="90"/>
      <c r="N138" s="90"/>
      <c r="O138" s="90"/>
      <c r="P138" s="90"/>
    </row>
    <row r="139" spans="1:16" x14ac:dyDescent="0.25">
      <c r="A139" s="90"/>
      <c r="B139" s="90"/>
      <c r="C139" s="90"/>
      <c r="D139" s="90"/>
      <c r="E139" s="90"/>
      <c r="F139" s="90"/>
      <c r="G139" s="90"/>
      <c r="H139" s="90"/>
      <c r="I139" s="90"/>
      <c r="J139" s="90"/>
      <c r="K139" s="90"/>
      <c r="L139" s="90"/>
      <c r="M139" s="90"/>
      <c r="N139" s="90"/>
      <c r="O139" s="90"/>
      <c r="P139" s="90"/>
    </row>
    <row r="140" spans="1:16" x14ac:dyDescent="0.25">
      <c r="A140" s="90"/>
      <c r="B140" s="90"/>
      <c r="C140" s="90"/>
      <c r="D140" s="90"/>
      <c r="E140" s="90"/>
      <c r="F140" s="90"/>
      <c r="G140" s="90"/>
      <c r="H140" s="90"/>
      <c r="I140" s="90"/>
      <c r="J140" s="90"/>
      <c r="K140" s="90"/>
      <c r="L140" s="90"/>
      <c r="M140" s="90"/>
      <c r="N140" s="90"/>
      <c r="O140" s="90"/>
      <c r="P140" s="90"/>
    </row>
    <row r="141" spans="1:16" x14ac:dyDescent="0.25">
      <c r="A141" s="90"/>
      <c r="B141" s="90"/>
      <c r="C141" s="90"/>
      <c r="D141" s="90"/>
      <c r="E141" s="90"/>
      <c r="F141" s="90"/>
      <c r="G141" s="90"/>
      <c r="H141" s="90"/>
      <c r="I141" s="90"/>
      <c r="J141" s="90"/>
      <c r="K141" s="90"/>
      <c r="L141" s="90"/>
      <c r="M141" s="90"/>
      <c r="N141" s="90"/>
      <c r="O141" s="90"/>
      <c r="P141" s="90"/>
    </row>
    <row r="142" spans="1:16" x14ac:dyDescent="0.25">
      <c r="A142" s="90"/>
      <c r="B142" s="90"/>
      <c r="C142" s="90"/>
      <c r="D142" s="90"/>
      <c r="E142" s="90"/>
      <c r="F142" s="90"/>
      <c r="G142" s="90"/>
      <c r="H142" s="90"/>
      <c r="I142" s="90"/>
      <c r="J142" s="90"/>
      <c r="K142" s="90"/>
      <c r="L142" s="90"/>
      <c r="M142" s="90"/>
      <c r="N142" s="90"/>
      <c r="O142" s="90"/>
      <c r="P142" s="90"/>
    </row>
    <row r="143" spans="1:16" x14ac:dyDescent="0.25">
      <c r="A143" s="90"/>
      <c r="B143" s="90"/>
      <c r="C143" s="90"/>
      <c r="D143" s="90"/>
      <c r="E143" s="90"/>
      <c r="F143" s="90"/>
      <c r="G143" s="90"/>
      <c r="H143" s="90"/>
      <c r="I143" s="90"/>
      <c r="J143" s="90"/>
      <c r="K143" s="90"/>
      <c r="L143" s="90"/>
      <c r="M143" s="90"/>
      <c r="N143" s="90"/>
      <c r="O143" s="90"/>
      <c r="P143" s="90"/>
    </row>
    <row r="144" spans="1:16" x14ac:dyDescent="0.25">
      <c r="A144" s="90"/>
      <c r="B144" s="90"/>
      <c r="C144" s="90"/>
      <c r="D144" s="90"/>
      <c r="E144" s="90"/>
      <c r="F144" s="90"/>
      <c r="G144" s="90"/>
      <c r="H144" s="90"/>
      <c r="I144" s="90"/>
      <c r="J144" s="90"/>
      <c r="K144" s="90"/>
      <c r="L144" s="90"/>
      <c r="M144" s="90"/>
      <c r="N144" s="90"/>
      <c r="O144" s="90"/>
      <c r="P144" s="90"/>
    </row>
    <row r="145" spans="1:16" x14ac:dyDescent="0.25">
      <c r="A145" s="90"/>
      <c r="B145" s="90"/>
      <c r="C145" s="90"/>
      <c r="D145" s="90"/>
      <c r="E145" s="90"/>
      <c r="F145" s="90"/>
      <c r="G145" s="90"/>
      <c r="H145" s="90"/>
      <c r="I145" s="90"/>
      <c r="J145" s="90"/>
      <c r="K145" s="90"/>
      <c r="L145" s="90"/>
      <c r="M145" s="90"/>
      <c r="N145" s="90"/>
      <c r="O145" s="90"/>
      <c r="P145" s="90"/>
    </row>
    <row r="146" spans="1:16" x14ac:dyDescent="0.25">
      <c r="A146" s="90"/>
      <c r="B146" s="90"/>
      <c r="C146" s="90"/>
      <c r="D146" s="90"/>
      <c r="E146" s="90"/>
      <c r="F146" s="90"/>
      <c r="G146" s="90"/>
      <c r="H146" s="90"/>
      <c r="I146" s="90"/>
      <c r="J146" s="90"/>
      <c r="K146" s="90"/>
      <c r="L146" s="90"/>
      <c r="M146" s="90"/>
      <c r="N146" s="90"/>
      <c r="O146" s="90"/>
      <c r="P146" s="90"/>
    </row>
    <row r="147" spans="1:16" x14ac:dyDescent="0.25">
      <c r="A147" s="90"/>
      <c r="B147" s="90"/>
      <c r="C147" s="90"/>
      <c r="D147" s="90"/>
      <c r="E147" s="90"/>
      <c r="F147" s="90"/>
      <c r="G147" s="90"/>
      <c r="H147" s="90"/>
      <c r="I147" s="90"/>
      <c r="J147" s="90"/>
      <c r="K147" s="90"/>
      <c r="L147" s="90"/>
      <c r="M147" s="90"/>
      <c r="N147" s="90"/>
      <c r="O147" s="90"/>
      <c r="P147" s="90"/>
    </row>
    <row r="148" spans="1:16" x14ac:dyDescent="0.25">
      <c r="A148" s="90"/>
      <c r="B148" s="90"/>
      <c r="C148" s="90"/>
      <c r="D148" s="90"/>
      <c r="E148" s="90"/>
      <c r="F148" s="90"/>
      <c r="G148" s="90"/>
      <c r="H148" s="90"/>
      <c r="I148" s="90"/>
      <c r="J148" s="90"/>
      <c r="K148" s="90"/>
      <c r="L148" s="90"/>
      <c r="M148" s="90"/>
      <c r="N148" s="90"/>
      <c r="O148" s="90"/>
      <c r="P148" s="90"/>
    </row>
    <row r="149" spans="1:16" x14ac:dyDescent="0.25">
      <c r="A149" s="90"/>
      <c r="B149" s="90"/>
      <c r="C149" s="90"/>
      <c r="D149" s="90"/>
      <c r="E149" s="90"/>
      <c r="F149" s="90"/>
      <c r="G149" s="90"/>
      <c r="H149" s="90"/>
      <c r="I149" s="90"/>
      <c r="J149" s="90"/>
      <c r="K149" s="90"/>
      <c r="L149" s="90"/>
      <c r="M149" s="90"/>
      <c r="N149" s="90"/>
      <c r="O149" s="90"/>
      <c r="P149" s="90"/>
    </row>
    <row r="150" spans="1:16" x14ac:dyDescent="0.25">
      <c r="A150" s="90"/>
      <c r="B150" s="90"/>
      <c r="C150" s="90"/>
      <c r="D150" s="90"/>
      <c r="E150" s="90"/>
      <c r="F150" s="90"/>
      <c r="G150" s="90"/>
      <c r="H150" s="90"/>
      <c r="I150" s="90"/>
      <c r="J150" s="90"/>
      <c r="K150" s="90"/>
      <c r="L150" s="90"/>
      <c r="M150" s="90"/>
      <c r="N150" s="90"/>
      <c r="O150" s="90"/>
      <c r="P150" s="90"/>
    </row>
    <row r="151" spans="1:16" x14ac:dyDescent="0.25">
      <c r="A151" s="90"/>
      <c r="B151" s="90"/>
      <c r="C151" s="90"/>
      <c r="D151" s="90"/>
      <c r="E151" s="90"/>
      <c r="F151" s="90"/>
      <c r="G151" s="90"/>
      <c r="H151" s="90"/>
      <c r="I151" s="90"/>
      <c r="J151" s="90"/>
      <c r="K151" s="90"/>
      <c r="L151" s="90"/>
      <c r="M151" s="90"/>
      <c r="N151" s="90"/>
      <c r="O151" s="90"/>
      <c r="P151" s="90"/>
    </row>
    <row r="152" spans="1:16" x14ac:dyDescent="0.25">
      <c r="A152" s="90"/>
      <c r="B152" s="90"/>
      <c r="C152" s="90"/>
      <c r="D152" s="90"/>
      <c r="E152" s="90"/>
      <c r="F152" s="90"/>
      <c r="G152" s="90"/>
      <c r="H152" s="90"/>
      <c r="I152" s="90"/>
      <c r="J152" s="90"/>
      <c r="K152" s="90"/>
      <c r="L152" s="90"/>
      <c r="M152" s="90"/>
      <c r="N152" s="90"/>
      <c r="O152" s="90"/>
      <c r="P152" s="90"/>
    </row>
    <row r="153" spans="1:16" x14ac:dyDescent="0.25">
      <c r="A153" s="90"/>
      <c r="B153" s="90"/>
      <c r="C153" s="90"/>
      <c r="D153" s="90"/>
      <c r="E153" s="90"/>
      <c r="F153" s="90"/>
      <c r="G153" s="90"/>
      <c r="H153" s="90"/>
      <c r="I153" s="90"/>
      <c r="J153" s="90"/>
      <c r="K153" s="90"/>
      <c r="L153" s="90"/>
      <c r="M153" s="90"/>
      <c r="N153" s="90"/>
      <c r="O153" s="90"/>
      <c r="P153" s="90"/>
    </row>
    <row r="154" spans="1:16" x14ac:dyDescent="0.25">
      <c r="A154" s="90"/>
      <c r="B154" s="90"/>
      <c r="C154" s="90"/>
      <c r="D154" s="90"/>
      <c r="E154" s="90"/>
      <c r="F154" s="90"/>
      <c r="G154" s="90"/>
      <c r="H154" s="90"/>
      <c r="I154" s="90"/>
      <c r="J154" s="90"/>
      <c r="K154" s="90"/>
      <c r="L154" s="90"/>
      <c r="M154" s="90"/>
      <c r="N154" s="90"/>
      <c r="O154" s="90"/>
      <c r="P154" s="90"/>
    </row>
    <row r="155" spans="1:16" x14ac:dyDescent="0.25">
      <c r="A155" s="90"/>
      <c r="B155" s="90"/>
      <c r="C155" s="90"/>
      <c r="D155" s="90"/>
      <c r="E155" s="90"/>
      <c r="F155" s="90"/>
      <c r="G155" s="90"/>
      <c r="H155" s="90"/>
      <c r="I155" s="90"/>
      <c r="J155" s="90"/>
      <c r="K155" s="90"/>
      <c r="L155" s="90"/>
      <c r="M155" s="90"/>
      <c r="N155" s="90"/>
      <c r="O155" s="90"/>
      <c r="P155" s="90"/>
    </row>
    <row r="156" spans="1:16" x14ac:dyDescent="0.25">
      <c r="A156" s="90"/>
      <c r="B156" s="90"/>
      <c r="C156" s="90"/>
      <c r="D156" s="90"/>
      <c r="E156" s="90"/>
      <c r="F156" s="90"/>
      <c r="G156" s="90"/>
      <c r="H156" s="90"/>
      <c r="I156" s="90"/>
      <c r="J156" s="90"/>
      <c r="K156" s="90"/>
      <c r="L156" s="90"/>
      <c r="M156" s="90"/>
      <c r="N156" s="90"/>
      <c r="O156" s="90"/>
      <c r="P156" s="90"/>
    </row>
    <row r="157" spans="1:16" x14ac:dyDescent="0.25">
      <c r="A157" s="90"/>
      <c r="B157" s="90"/>
      <c r="C157" s="90"/>
      <c r="D157" s="90"/>
      <c r="E157" s="90"/>
      <c r="F157" s="90"/>
      <c r="G157" s="90"/>
      <c r="H157" s="90"/>
      <c r="I157" s="90"/>
      <c r="J157" s="90"/>
      <c r="K157" s="90"/>
      <c r="L157" s="90"/>
      <c r="M157" s="90"/>
      <c r="N157" s="90"/>
      <c r="O157" s="90"/>
      <c r="P157" s="90"/>
    </row>
    <row r="158" spans="1:16" x14ac:dyDescent="0.25">
      <c r="A158" s="90"/>
      <c r="B158" s="90"/>
      <c r="C158" s="90"/>
      <c r="D158" s="90"/>
      <c r="E158" s="90"/>
      <c r="F158" s="90"/>
      <c r="G158" s="90"/>
      <c r="H158" s="90"/>
      <c r="I158" s="90"/>
      <c r="J158" s="90"/>
      <c r="K158" s="90"/>
      <c r="L158" s="90"/>
      <c r="M158" s="90"/>
      <c r="N158" s="90"/>
      <c r="O158" s="90"/>
      <c r="P158" s="90"/>
    </row>
    <row r="159" spans="1:16" x14ac:dyDescent="0.25">
      <c r="A159" s="90"/>
      <c r="B159" s="90"/>
      <c r="C159" s="90"/>
      <c r="D159" s="90"/>
      <c r="E159" s="90"/>
      <c r="F159" s="90"/>
      <c r="G159" s="90"/>
      <c r="H159" s="90"/>
      <c r="I159" s="90"/>
      <c r="J159" s="90"/>
      <c r="K159" s="90"/>
      <c r="L159" s="90"/>
      <c r="M159" s="90"/>
      <c r="N159" s="90"/>
      <c r="O159" s="90"/>
      <c r="P159" s="90"/>
    </row>
    <row r="160" spans="1:16" x14ac:dyDescent="0.25">
      <c r="A160" s="90"/>
      <c r="B160" s="90"/>
      <c r="C160" s="90"/>
      <c r="D160" s="90"/>
      <c r="E160" s="90"/>
      <c r="F160" s="90"/>
      <c r="G160" s="90"/>
      <c r="H160" s="90"/>
      <c r="I160" s="90"/>
      <c r="J160" s="90"/>
      <c r="K160" s="90"/>
      <c r="L160" s="90"/>
      <c r="M160" s="90"/>
      <c r="N160" s="90"/>
      <c r="O160" s="90"/>
      <c r="P160" s="90"/>
    </row>
    <row r="161" spans="1:16" x14ac:dyDescent="0.25">
      <c r="A161" s="90"/>
      <c r="B161" s="90"/>
      <c r="C161" s="90"/>
      <c r="D161" s="90"/>
      <c r="E161" s="90"/>
      <c r="F161" s="90"/>
      <c r="G161" s="90"/>
      <c r="H161" s="90"/>
      <c r="I161" s="90"/>
      <c r="J161" s="90"/>
      <c r="K161" s="90"/>
      <c r="L161" s="90"/>
      <c r="M161" s="90"/>
      <c r="N161" s="90"/>
      <c r="O161" s="90"/>
      <c r="P161" s="90"/>
    </row>
    <row r="162" spans="1:16" x14ac:dyDescent="0.25">
      <c r="A162" s="90"/>
      <c r="B162" s="90"/>
      <c r="C162" s="90"/>
      <c r="D162" s="90"/>
      <c r="E162" s="90"/>
      <c r="F162" s="90"/>
      <c r="G162" s="90"/>
      <c r="H162" s="90"/>
      <c r="I162" s="90"/>
      <c r="J162" s="90"/>
      <c r="K162" s="90"/>
      <c r="L162" s="90"/>
      <c r="M162" s="90"/>
      <c r="N162" s="90"/>
      <c r="O162" s="90"/>
      <c r="P162" s="90"/>
    </row>
    <row r="163" spans="1:16" x14ac:dyDescent="0.25">
      <c r="A163" s="90"/>
      <c r="B163" s="90"/>
      <c r="C163" s="90"/>
      <c r="D163" s="90"/>
      <c r="E163" s="90"/>
      <c r="F163" s="90"/>
      <c r="G163" s="90"/>
      <c r="H163" s="90"/>
      <c r="I163" s="90"/>
      <c r="J163" s="90"/>
      <c r="K163" s="90"/>
      <c r="L163" s="90"/>
      <c r="M163" s="90"/>
      <c r="N163" s="90"/>
      <c r="O163" s="90"/>
      <c r="P163" s="90"/>
    </row>
    <row r="164" spans="1:16" x14ac:dyDescent="0.25">
      <c r="A164" s="90"/>
      <c r="B164" s="90"/>
      <c r="C164" s="90"/>
      <c r="D164" s="90"/>
      <c r="E164" s="90"/>
      <c r="F164" s="90"/>
      <c r="G164" s="90"/>
      <c r="H164" s="90"/>
      <c r="I164" s="90"/>
      <c r="J164" s="90"/>
      <c r="K164" s="90"/>
      <c r="L164" s="90"/>
      <c r="M164" s="90"/>
      <c r="N164" s="90"/>
      <c r="O164" s="90"/>
      <c r="P164" s="90"/>
    </row>
    <row r="165" spans="1:16" x14ac:dyDescent="0.25">
      <c r="A165" s="90"/>
      <c r="B165" s="90"/>
      <c r="C165" s="90"/>
      <c r="D165" s="90"/>
      <c r="E165" s="90"/>
      <c r="F165" s="90"/>
      <c r="G165" s="90"/>
      <c r="H165" s="90"/>
      <c r="I165" s="90"/>
      <c r="J165" s="90"/>
      <c r="K165" s="90"/>
      <c r="L165" s="90"/>
      <c r="M165" s="90"/>
      <c r="N165" s="90"/>
      <c r="O165" s="90"/>
      <c r="P165" s="90"/>
    </row>
    <row r="166" spans="1:16" x14ac:dyDescent="0.25">
      <c r="A166" s="90"/>
      <c r="B166" s="90"/>
      <c r="C166" s="90"/>
      <c r="D166" s="90"/>
      <c r="E166" s="90"/>
      <c r="F166" s="90"/>
      <c r="G166" s="90"/>
      <c r="H166" s="90"/>
      <c r="I166" s="90"/>
      <c r="J166" s="90"/>
      <c r="K166" s="90"/>
      <c r="L166" s="90"/>
      <c r="M166" s="90"/>
      <c r="N166" s="90"/>
      <c r="O166" s="90"/>
      <c r="P166" s="90"/>
    </row>
    <row r="167" spans="1:16" x14ac:dyDescent="0.25">
      <c r="A167" s="90"/>
      <c r="B167" s="90"/>
      <c r="C167" s="90"/>
      <c r="D167" s="90"/>
      <c r="E167" s="90"/>
      <c r="F167" s="90"/>
      <c r="G167" s="90"/>
      <c r="H167" s="90"/>
      <c r="I167" s="90"/>
      <c r="J167" s="90"/>
      <c r="K167" s="90"/>
      <c r="L167" s="90"/>
      <c r="M167" s="90"/>
      <c r="N167" s="90"/>
      <c r="O167" s="90"/>
      <c r="P167" s="90"/>
    </row>
    <row r="168" spans="1:16" x14ac:dyDescent="0.25">
      <c r="A168" s="90"/>
      <c r="B168" s="90"/>
      <c r="C168" s="90"/>
      <c r="D168" s="90"/>
      <c r="E168" s="90"/>
      <c r="F168" s="90"/>
      <c r="G168" s="90"/>
      <c r="H168" s="90"/>
      <c r="I168" s="90"/>
      <c r="J168" s="90"/>
      <c r="K168" s="90"/>
      <c r="L168" s="90"/>
      <c r="M168" s="90"/>
      <c r="N168" s="90"/>
      <c r="O168" s="90"/>
      <c r="P168" s="90"/>
    </row>
    <row r="169" spans="1:16" x14ac:dyDescent="0.25">
      <c r="A169" s="90"/>
      <c r="B169" s="90"/>
      <c r="C169" s="90"/>
      <c r="D169" s="90"/>
      <c r="E169" s="90"/>
      <c r="F169" s="90"/>
      <c r="G169" s="90"/>
      <c r="H169" s="90"/>
      <c r="I169" s="90"/>
      <c r="J169" s="90"/>
      <c r="K169" s="90"/>
      <c r="L169" s="90"/>
      <c r="M169" s="90"/>
      <c r="N169" s="90"/>
      <c r="O169" s="90"/>
      <c r="P169" s="90"/>
    </row>
    <row r="170" spans="1:16" x14ac:dyDescent="0.25">
      <c r="A170" s="90"/>
      <c r="B170" s="90"/>
      <c r="C170" s="90"/>
      <c r="D170" s="90"/>
      <c r="E170" s="90"/>
      <c r="F170" s="90"/>
      <c r="G170" s="90"/>
      <c r="H170" s="90"/>
      <c r="I170" s="90"/>
      <c r="J170" s="90"/>
      <c r="K170" s="90"/>
      <c r="L170" s="90"/>
      <c r="M170" s="90"/>
      <c r="N170" s="90"/>
      <c r="O170" s="90"/>
      <c r="P170" s="90"/>
    </row>
    <row r="171" spans="1:16" x14ac:dyDescent="0.25">
      <c r="A171" s="90"/>
      <c r="B171" s="90"/>
      <c r="C171" s="90"/>
      <c r="D171" s="90"/>
      <c r="E171" s="90"/>
      <c r="F171" s="90"/>
      <c r="G171" s="90"/>
      <c r="H171" s="90"/>
      <c r="I171" s="90"/>
      <c r="J171" s="90"/>
      <c r="K171" s="90"/>
      <c r="L171" s="90"/>
      <c r="M171" s="90"/>
      <c r="N171" s="90"/>
      <c r="O171" s="90"/>
      <c r="P171" s="90"/>
    </row>
    <row r="172" spans="1:16" x14ac:dyDescent="0.25">
      <c r="A172" s="90"/>
      <c r="B172" s="90"/>
      <c r="C172" s="90"/>
      <c r="D172" s="90"/>
      <c r="E172" s="90"/>
      <c r="F172" s="90"/>
      <c r="G172" s="90"/>
      <c r="H172" s="90"/>
      <c r="I172" s="90"/>
      <c r="J172" s="90"/>
      <c r="K172" s="90"/>
      <c r="L172" s="90"/>
      <c r="M172" s="90"/>
      <c r="N172" s="90"/>
      <c r="O172" s="90"/>
      <c r="P172" s="90"/>
    </row>
    <row r="173" spans="1:16" x14ac:dyDescent="0.25">
      <c r="A173" s="90"/>
      <c r="B173" s="90"/>
      <c r="C173" s="90"/>
      <c r="D173" s="90"/>
      <c r="E173" s="90"/>
      <c r="F173" s="90"/>
      <c r="G173" s="90"/>
      <c r="H173" s="90"/>
      <c r="I173" s="90"/>
      <c r="J173" s="90"/>
      <c r="K173" s="90"/>
      <c r="L173" s="90"/>
      <c r="M173" s="90"/>
      <c r="N173" s="90"/>
      <c r="O173" s="90"/>
      <c r="P173" s="90"/>
    </row>
    <row r="174" spans="1:16" x14ac:dyDescent="0.25">
      <c r="A174" s="90"/>
      <c r="B174" s="90"/>
      <c r="C174" s="90"/>
      <c r="D174" s="90"/>
      <c r="E174" s="90"/>
      <c r="F174" s="90"/>
      <c r="G174" s="90"/>
      <c r="H174" s="90"/>
      <c r="I174" s="90"/>
      <c r="J174" s="90"/>
      <c r="K174" s="90"/>
      <c r="L174" s="90"/>
      <c r="M174" s="90"/>
      <c r="N174" s="90"/>
      <c r="O174" s="90"/>
      <c r="P174" s="90"/>
    </row>
    <row r="175" spans="1:16" x14ac:dyDescent="0.25">
      <c r="A175" s="90"/>
      <c r="B175" s="90"/>
      <c r="C175" s="90"/>
      <c r="D175" s="90"/>
      <c r="E175" s="90"/>
      <c r="F175" s="90"/>
      <c r="G175" s="90"/>
      <c r="H175" s="90"/>
      <c r="I175" s="90"/>
      <c r="J175" s="90"/>
      <c r="K175" s="90"/>
      <c r="L175" s="90"/>
      <c r="M175" s="90"/>
      <c r="N175" s="90"/>
      <c r="O175" s="90"/>
      <c r="P175" s="90"/>
    </row>
    <row r="176" spans="1:16" x14ac:dyDescent="0.25">
      <c r="A176" s="90"/>
      <c r="B176" s="90"/>
      <c r="C176" s="90"/>
      <c r="D176" s="90"/>
      <c r="E176" s="90"/>
      <c r="F176" s="90"/>
      <c r="G176" s="90"/>
      <c r="H176" s="90"/>
      <c r="I176" s="90"/>
      <c r="J176" s="90"/>
      <c r="K176" s="90"/>
      <c r="L176" s="90"/>
      <c r="M176" s="90"/>
      <c r="N176" s="90"/>
      <c r="O176" s="90"/>
      <c r="P176" s="90"/>
    </row>
    <row r="177" spans="1:16" x14ac:dyDescent="0.25">
      <c r="A177" s="90"/>
      <c r="B177" s="90"/>
      <c r="C177" s="90"/>
      <c r="D177" s="90"/>
      <c r="E177" s="90"/>
      <c r="F177" s="90"/>
      <c r="G177" s="90"/>
      <c r="H177" s="90"/>
      <c r="I177" s="90"/>
      <c r="J177" s="90"/>
      <c r="K177" s="90"/>
      <c r="L177" s="90"/>
      <c r="M177" s="90"/>
      <c r="N177" s="90"/>
      <c r="O177" s="90"/>
      <c r="P177" s="90"/>
    </row>
    <row r="178" spans="1:16" x14ac:dyDescent="0.25">
      <c r="A178" s="90"/>
      <c r="B178" s="90"/>
      <c r="C178" s="90"/>
      <c r="D178" s="90"/>
      <c r="E178" s="90"/>
      <c r="F178" s="90"/>
      <c r="G178" s="90"/>
      <c r="H178" s="90"/>
      <c r="I178" s="90"/>
      <c r="J178" s="90"/>
      <c r="K178" s="90"/>
      <c r="L178" s="90"/>
      <c r="M178" s="90"/>
      <c r="N178" s="90"/>
      <c r="O178" s="90"/>
      <c r="P178" s="90"/>
    </row>
    <row r="179" spans="1:16" x14ac:dyDescent="0.25">
      <c r="A179" s="90"/>
      <c r="B179" s="90"/>
      <c r="C179" s="90"/>
      <c r="D179" s="90"/>
      <c r="E179" s="90"/>
      <c r="F179" s="90"/>
      <c r="G179" s="90"/>
      <c r="H179" s="90"/>
      <c r="I179" s="90"/>
      <c r="J179" s="90"/>
      <c r="K179" s="90"/>
      <c r="L179" s="90"/>
      <c r="M179" s="90"/>
      <c r="N179" s="90"/>
      <c r="O179" s="90"/>
      <c r="P179" s="90"/>
    </row>
    <row r="180" spans="1:16" x14ac:dyDescent="0.25">
      <c r="A180" s="90"/>
      <c r="B180" s="90"/>
      <c r="C180" s="90"/>
      <c r="D180" s="90"/>
      <c r="E180" s="90"/>
      <c r="F180" s="90"/>
      <c r="G180" s="90"/>
      <c r="H180" s="90"/>
      <c r="I180" s="90"/>
      <c r="J180" s="90"/>
      <c r="K180" s="90"/>
      <c r="L180" s="90"/>
      <c r="M180" s="90"/>
      <c r="N180" s="90"/>
      <c r="O180" s="90"/>
      <c r="P180" s="90"/>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B1:F75"/>
  <sheetViews>
    <sheetView showGridLines="0" tabSelected="1" topLeftCell="A4" zoomScale="80" zoomScaleNormal="80" zoomScalePageLayoutView="125" workbookViewId="0">
      <selection activeCell="E8" sqref="E8"/>
    </sheetView>
  </sheetViews>
  <sheetFormatPr defaultColWidth="8.58203125" defaultRowHeight="13.5" x14ac:dyDescent="0.25"/>
  <cols>
    <col min="1" max="1" width="6.58203125" style="1" customWidth="1"/>
    <col min="2" max="2" width="59.5" style="1" customWidth="1"/>
    <col min="3" max="3" width="56" style="10" customWidth="1"/>
    <col min="4" max="4" width="5.58203125" style="10" customWidth="1"/>
    <col min="5" max="5" width="52.58203125" style="3" customWidth="1"/>
    <col min="6" max="16384" width="8.58203125" style="1"/>
  </cols>
  <sheetData>
    <row r="1" spans="2:6" ht="29.15" customHeight="1" x14ac:dyDescent="0.25"/>
    <row r="2" spans="2:6" ht="57" customHeight="1" x14ac:dyDescent="0.25">
      <c r="C2" s="9"/>
      <c r="D2" s="9"/>
    </row>
    <row r="3" spans="2:6" ht="51" customHeight="1" x14ac:dyDescent="0.25">
      <c r="C3" s="9"/>
      <c r="D3" s="9"/>
    </row>
    <row r="4" spans="2:6" ht="85.5" customHeight="1" x14ac:dyDescent="0.25">
      <c r="B4" s="197" t="s">
        <v>814</v>
      </c>
      <c r="C4" s="198"/>
      <c r="D4" s="198"/>
      <c r="E4"/>
    </row>
    <row r="5" spans="2:6" ht="55.4" customHeight="1" x14ac:dyDescent="0.25">
      <c r="B5" s="166" t="s">
        <v>900</v>
      </c>
      <c r="C5" s="166"/>
      <c r="D5" s="166"/>
      <c r="F5"/>
    </row>
    <row r="6" spans="2:6" s="3" customFormat="1" ht="28.4" customHeight="1" x14ac:dyDescent="0.25">
      <c r="B6" s="29" t="s">
        <v>42</v>
      </c>
      <c r="C6" s="207" t="s">
        <v>55</v>
      </c>
      <c r="D6" s="207"/>
      <c r="F6"/>
    </row>
    <row r="7" spans="2:6" ht="13.4" customHeight="1" x14ac:dyDescent="0.25">
      <c r="B7" s="172" t="s">
        <v>816</v>
      </c>
      <c r="C7" s="175"/>
      <c r="D7" s="175"/>
    </row>
    <row r="8" spans="2:6" ht="14" customHeight="1" x14ac:dyDescent="0.25">
      <c r="B8" s="177"/>
      <c r="C8" s="175"/>
      <c r="D8" s="175"/>
    </row>
    <row r="9" spans="2:6" ht="12.65" customHeight="1" x14ac:dyDescent="0.25">
      <c r="B9" s="172" t="s">
        <v>817</v>
      </c>
      <c r="C9" s="175"/>
      <c r="D9" s="175"/>
    </row>
    <row r="10" spans="2:6" ht="11.4" customHeight="1" x14ac:dyDescent="0.25">
      <c r="B10" s="177"/>
      <c r="C10" s="175"/>
      <c r="D10" s="175"/>
    </row>
    <row r="11" spans="2:6" ht="25.65" customHeight="1" x14ac:dyDescent="0.25">
      <c r="B11" s="32" t="s">
        <v>818</v>
      </c>
      <c r="C11" s="182"/>
      <c r="D11" s="175"/>
    </row>
    <row r="12" spans="2:6" ht="25.65" customHeight="1" x14ac:dyDescent="0.25">
      <c r="B12" s="122" t="s">
        <v>815</v>
      </c>
      <c r="C12" s="180"/>
      <c r="D12" s="181"/>
    </row>
    <row r="13" spans="2:6" ht="16.5" customHeight="1" x14ac:dyDescent="0.25">
      <c r="B13" s="176" t="s">
        <v>819</v>
      </c>
      <c r="C13" s="175"/>
      <c r="D13" s="175"/>
      <c r="E13"/>
    </row>
    <row r="14" spans="2:6" ht="8.4" customHeight="1" x14ac:dyDescent="0.25">
      <c r="B14" s="177"/>
      <c r="C14" s="175"/>
      <c r="D14" s="175"/>
      <c r="E14" s="16"/>
    </row>
    <row r="15" spans="2:6" ht="14.4" customHeight="1" x14ac:dyDescent="0.25">
      <c r="B15" s="176" t="s">
        <v>820</v>
      </c>
      <c r="C15" s="175"/>
      <c r="D15" s="175"/>
      <c r="F15" s="1" t="s">
        <v>59</v>
      </c>
    </row>
    <row r="16" spans="2:6" ht="11.4" customHeight="1" x14ac:dyDescent="0.25">
      <c r="B16" s="177"/>
      <c r="C16" s="175"/>
      <c r="D16" s="175"/>
    </row>
    <row r="17" spans="2:5" ht="16.5" customHeight="1" x14ac:dyDescent="0.25">
      <c r="B17" s="168" t="s">
        <v>821</v>
      </c>
      <c r="C17" s="33" t="s">
        <v>571</v>
      </c>
      <c r="D17" s="114"/>
    </row>
    <row r="18" spans="2:5" x14ac:dyDescent="0.25">
      <c r="B18" s="169"/>
      <c r="C18" s="33" t="s">
        <v>572</v>
      </c>
      <c r="D18" s="114"/>
    </row>
    <row r="19" spans="2:5" x14ac:dyDescent="0.25">
      <c r="B19" s="169"/>
      <c r="C19" s="33" t="s">
        <v>573</v>
      </c>
      <c r="D19" s="114"/>
    </row>
    <row r="20" spans="2:5" x14ac:dyDescent="0.25">
      <c r="B20" s="169"/>
      <c r="C20" s="33" t="s">
        <v>574</v>
      </c>
      <c r="D20" s="114"/>
    </row>
    <row r="21" spans="2:5" x14ac:dyDescent="0.25">
      <c r="B21" s="170"/>
      <c r="C21" s="33" t="s">
        <v>575</v>
      </c>
      <c r="D21" s="114"/>
    </row>
    <row r="22" spans="2:5" x14ac:dyDescent="0.25">
      <c r="B22" s="170"/>
      <c r="C22" s="33" t="s">
        <v>576</v>
      </c>
      <c r="D22" s="114"/>
      <c r="E22" s="24"/>
    </row>
    <row r="23" spans="2:5" x14ac:dyDescent="0.25">
      <c r="B23" s="170"/>
      <c r="C23" s="33" t="s">
        <v>577</v>
      </c>
      <c r="D23" s="114"/>
      <c r="E23" s="24"/>
    </row>
    <row r="24" spans="2:5" x14ac:dyDescent="0.25">
      <c r="B24" s="170"/>
      <c r="C24" s="33" t="s">
        <v>38</v>
      </c>
      <c r="D24" s="114"/>
    </row>
    <row r="25" spans="2:5" ht="28.5" customHeight="1" x14ac:dyDescent="0.25">
      <c r="B25" s="171"/>
      <c r="C25" s="209" t="s">
        <v>812</v>
      </c>
      <c r="D25" s="210"/>
    </row>
    <row r="26" spans="2:5" ht="15" customHeight="1" x14ac:dyDescent="0.25">
      <c r="B26" s="172" t="s">
        <v>822</v>
      </c>
      <c r="C26" s="208"/>
      <c r="D26" s="208"/>
    </row>
    <row r="27" spans="2:5" ht="12.65" customHeight="1" x14ac:dyDescent="0.25">
      <c r="B27" s="173"/>
      <c r="C27" s="208"/>
      <c r="D27" s="208"/>
    </row>
    <row r="28" spans="2:5" ht="15.5" x14ac:dyDescent="0.25">
      <c r="B28" s="30" t="s">
        <v>823</v>
      </c>
      <c r="C28" s="184"/>
      <c r="D28" s="184"/>
    </row>
    <row r="29" spans="2:5" x14ac:dyDescent="0.25">
      <c r="B29" s="30" t="s">
        <v>888</v>
      </c>
      <c r="C29" s="184"/>
      <c r="D29" s="184"/>
    </row>
    <row r="30" spans="2:5" ht="14" x14ac:dyDescent="0.25">
      <c r="B30" s="119" t="s">
        <v>824</v>
      </c>
      <c r="C30" s="184"/>
      <c r="D30" s="184"/>
    </row>
    <row r="31" spans="2:5" ht="14" x14ac:dyDescent="0.25">
      <c r="B31" s="119" t="s">
        <v>825</v>
      </c>
      <c r="C31" s="185"/>
      <c r="D31" s="186"/>
    </row>
    <row r="32" spans="2:5" x14ac:dyDescent="0.25">
      <c r="B32" s="172" t="s">
        <v>899</v>
      </c>
      <c r="C32" s="187"/>
      <c r="D32" s="187"/>
      <c r="E32" s="18"/>
    </row>
    <row r="33" spans="2:5" ht="36" customHeight="1" x14ac:dyDescent="0.25">
      <c r="B33" s="174"/>
      <c r="C33" s="188"/>
      <c r="D33" s="188"/>
      <c r="E33" s="18"/>
    </row>
    <row r="34" spans="2:5" ht="23.5" x14ac:dyDescent="0.25">
      <c r="B34" s="120" t="s">
        <v>801</v>
      </c>
      <c r="C34" s="201"/>
      <c r="D34" s="201"/>
      <c r="E34" s="24"/>
    </row>
    <row r="35" spans="2:5" ht="19.25" customHeight="1" x14ac:dyDescent="0.25">
      <c r="B35" s="121" t="s">
        <v>802</v>
      </c>
      <c r="C35" s="189"/>
      <c r="D35" s="190"/>
      <c r="E35" s="24"/>
    </row>
    <row r="36" spans="2:5" ht="13.4" customHeight="1" x14ac:dyDescent="0.25">
      <c r="B36" s="176" t="s">
        <v>811</v>
      </c>
      <c r="C36" s="191"/>
      <c r="D36" s="192"/>
      <c r="E36" s="24"/>
    </row>
    <row r="37" spans="2:5" ht="12" customHeight="1" x14ac:dyDescent="0.25">
      <c r="B37" s="174"/>
      <c r="C37" s="193"/>
      <c r="D37" s="194"/>
      <c r="E37" s="24"/>
    </row>
    <row r="38" spans="2:5" ht="16.649999999999999" customHeight="1" x14ac:dyDescent="0.25">
      <c r="B38" s="178" t="s">
        <v>887</v>
      </c>
      <c r="C38" s="202"/>
      <c r="D38" s="203"/>
    </row>
    <row r="39" spans="2:5" ht="27" customHeight="1" x14ac:dyDescent="0.25">
      <c r="B39" s="179"/>
      <c r="C39" s="204"/>
      <c r="D39" s="205"/>
    </row>
    <row r="40" spans="2:5" ht="15.65" customHeight="1" x14ac:dyDescent="0.25">
      <c r="B40" s="30" t="s">
        <v>788</v>
      </c>
      <c r="C40" s="199"/>
      <c r="D40" s="199"/>
    </row>
    <row r="41" spans="2:5" ht="12.65" customHeight="1" x14ac:dyDescent="0.25">
      <c r="B41" s="172" t="s">
        <v>810</v>
      </c>
      <c r="C41" s="206"/>
      <c r="D41" s="206"/>
    </row>
    <row r="42" spans="2:5" x14ac:dyDescent="0.25">
      <c r="B42" s="177"/>
      <c r="C42" s="206"/>
      <c r="D42" s="206"/>
    </row>
    <row r="43" spans="2:5" ht="23.5" x14ac:dyDescent="0.25">
      <c r="B43" s="30" t="s">
        <v>789</v>
      </c>
      <c r="C43" s="215"/>
      <c r="D43" s="215"/>
    </row>
    <row r="44" spans="2:5" ht="13.4" customHeight="1" x14ac:dyDescent="0.25">
      <c r="B44" s="212" t="s">
        <v>889</v>
      </c>
      <c r="C44" s="216" t="s">
        <v>746</v>
      </c>
      <c r="D44" s="216"/>
      <c r="E44" s="167"/>
    </row>
    <row r="45" spans="2:5" ht="21.65" customHeight="1" x14ac:dyDescent="0.25">
      <c r="B45" s="213"/>
      <c r="C45" s="216"/>
      <c r="D45" s="216"/>
      <c r="E45" s="167"/>
    </row>
    <row r="46" spans="2:5" ht="26.25" customHeight="1" x14ac:dyDescent="0.25">
      <c r="B46" s="196" t="s">
        <v>760</v>
      </c>
      <c r="C46" s="196"/>
      <c r="D46" s="196"/>
    </row>
    <row r="47" spans="2:5" ht="34" x14ac:dyDescent="0.25">
      <c r="B47" s="30" t="s">
        <v>826</v>
      </c>
      <c r="C47" s="195"/>
      <c r="D47" s="195"/>
    </row>
    <row r="48" spans="2:5" x14ac:dyDescent="0.25">
      <c r="B48" s="30" t="s">
        <v>803</v>
      </c>
      <c r="C48" s="195"/>
      <c r="D48" s="195"/>
    </row>
    <row r="49" spans="2:5" x14ac:dyDescent="0.25">
      <c r="B49" s="30" t="s">
        <v>804</v>
      </c>
      <c r="C49" s="195"/>
      <c r="D49" s="195"/>
    </row>
    <row r="50" spans="2:5" s="2" customFormat="1" ht="21.65" customHeight="1" x14ac:dyDescent="0.25">
      <c r="B50" s="27"/>
      <c r="C50" s="28"/>
      <c r="D50" s="28"/>
      <c r="E50" s="8"/>
    </row>
    <row r="51" spans="2:5" s="3" customFormat="1" ht="28.4" customHeight="1" x14ac:dyDescent="0.25">
      <c r="B51" s="66" t="s">
        <v>23</v>
      </c>
      <c r="C51" s="200" t="s">
        <v>20</v>
      </c>
      <c r="D51" s="200"/>
    </row>
    <row r="52" spans="2:5" ht="16.5" customHeight="1" x14ac:dyDescent="0.25">
      <c r="B52" s="211" t="s">
        <v>805</v>
      </c>
      <c r="C52" s="182" t="s">
        <v>800</v>
      </c>
      <c r="D52" s="183"/>
    </row>
    <row r="53" spans="2:5" ht="16.5" customHeight="1" x14ac:dyDescent="0.25">
      <c r="B53" s="211"/>
      <c r="C53" s="182" t="s">
        <v>683</v>
      </c>
      <c r="D53" s="183"/>
    </row>
    <row r="54" spans="2:5" ht="16.5" customHeight="1" x14ac:dyDescent="0.25">
      <c r="B54" s="211"/>
      <c r="C54" s="182" t="s">
        <v>684</v>
      </c>
      <c r="D54" s="183"/>
    </row>
    <row r="55" spans="2:5" ht="16.5" customHeight="1" x14ac:dyDescent="0.25">
      <c r="B55" s="211" t="s">
        <v>809</v>
      </c>
      <c r="C55" s="182" t="s">
        <v>682</v>
      </c>
      <c r="D55" s="183"/>
    </row>
    <row r="56" spans="2:5" ht="16.5" customHeight="1" x14ac:dyDescent="0.25">
      <c r="B56" s="211"/>
      <c r="C56" s="182" t="s">
        <v>683</v>
      </c>
      <c r="D56" s="183"/>
    </row>
    <row r="57" spans="2:5" ht="16.5" customHeight="1" x14ac:dyDescent="0.25">
      <c r="B57" s="211"/>
      <c r="C57" s="182" t="s">
        <v>684</v>
      </c>
      <c r="D57" s="183"/>
    </row>
    <row r="58" spans="2:5" ht="16.5" customHeight="1" x14ac:dyDescent="0.25">
      <c r="B58" s="211" t="s">
        <v>808</v>
      </c>
      <c r="C58" s="182" t="s">
        <v>682</v>
      </c>
      <c r="D58" s="183"/>
    </row>
    <row r="59" spans="2:5" ht="16.5" customHeight="1" x14ac:dyDescent="0.25">
      <c r="B59" s="211"/>
      <c r="C59" s="182" t="s">
        <v>683</v>
      </c>
      <c r="D59" s="183"/>
    </row>
    <row r="60" spans="2:5" ht="16.5" customHeight="1" x14ac:dyDescent="0.25">
      <c r="B60" s="211"/>
      <c r="C60" s="182" t="s">
        <v>684</v>
      </c>
      <c r="D60" s="183"/>
    </row>
    <row r="61" spans="2:5" ht="16.5" customHeight="1" x14ac:dyDescent="0.25">
      <c r="B61" s="35" t="s">
        <v>807</v>
      </c>
      <c r="C61" s="182" t="s">
        <v>682</v>
      </c>
      <c r="D61" s="183"/>
    </row>
    <row r="62" spans="2:5" ht="16.5" customHeight="1" x14ac:dyDescent="0.25">
      <c r="B62" s="31" t="s">
        <v>685</v>
      </c>
      <c r="C62" s="182" t="s">
        <v>683</v>
      </c>
      <c r="D62" s="183"/>
    </row>
    <row r="63" spans="2:5" ht="16.5" customHeight="1" x14ac:dyDescent="0.25">
      <c r="B63" s="35"/>
      <c r="C63" s="182" t="s">
        <v>684</v>
      </c>
      <c r="D63" s="183"/>
    </row>
    <row r="64" spans="2:5" ht="16.5" customHeight="1" x14ac:dyDescent="0.25">
      <c r="B64" s="35" t="s">
        <v>806</v>
      </c>
      <c r="C64" s="182" t="s">
        <v>682</v>
      </c>
      <c r="D64" s="183"/>
    </row>
    <row r="65" spans="2:5" ht="16.5" customHeight="1" x14ac:dyDescent="0.25">
      <c r="B65" s="31" t="s">
        <v>685</v>
      </c>
      <c r="C65" s="182" t="s">
        <v>683</v>
      </c>
      <c r="D65" s="183"/>
    </row>
    <row r="66" spans="2:5" ht="16.5" customHeight="1" x14ac:dyDescent="0.25">
      <c r="B66" s="35"/>
      <c r="C66" s="182" t="s">
        <v>684</v>
      </c>
      <c r="D66" s="183"/>
    </row>
    <row r="67" spans="2:5" ht="16.5" customHeight="1" x14ac:dyDescent="0.25">
      <c r="B67" s="35" t="s">
        <v>686</v>
      </c>
      <c r="C67" s="182" t="s">
        <v>682</v>
      </c>
      <c r="D67" s="183"/>
    </row>
    <row r="68" spans="2:5" ht="16.5" customHeight="1" x14ac:dyDescent="0.25">
      <c r="B68" s="31" t="s">
        <v>813</v>
      </c>
      <c r="C68" s="182" t="s">
        <v>683</v>
      </c>
      <c r="D68" s="183"/>
    </row>
    <row r="69" spans="2:5" ht="16.5" customHeight="1" x14ac:dyDescent="0.25">
      <c r="B69" s="35"/>
      <c r="C69" s="182" t="s">
        <v>684</v>
      </c>
      <c r="D69" s="183"/>
    </row>
    <row r="70" spans="2:5" ht="33" customHeight="1" x14ac:dyDescent="0.25">
      <c r="B70" s="35" t="s">
        <v>687</v>
      </c>
      <c r="C70" s="214" t="str">
        <f>VLOOKUP(C44,'lists - do not amend'!$N$3:$O$8,2,FALSE)</f>
        <v>20 days</v>
      </c>
      <c r="D70" s="214"/>
      <c r="E70" s="24"/>
    </row>
    <row r="71" spans="2:5" x14ac:dyDescent="0.25">
      <c r="B71" s="3"/>
      <c r="C71" s="11"/>
      <c r="D71" s="11"/>
    </row>
    <row r="72" spans="2:5" x14ac:dyDescent="0.25">
      <c r="B72" s="3"/>
      <c r="C72" s="11"/>
      <c r="D72" s="11"/>
    </row>
    <row r="73" spans="2:5" x14ac:dyDescent="0.25">
      <c r="B73" s="3"/>
      <c r="C73" s="11"/>
      <c r="D73" s="11"/>
    </row>
    <row r="74" spans="2:5" x14ac:dyDescent="0.25">
      <c r="B74" s="3"/>
      <c r="C74" s="11"/>
      <c r="D74" s="11"/>
    </row>
    <row r="75" spans="2:5" x14ac:dyDescent="0.25">
      <c r="B75" s="3"/>
      <c r="C75" s="11"/>
      <c r="D75" s="11"/>
    </row>
  </sheetData>
  <sheetProtection algorithmName="SHA-512" hashValue="eM3rYZJdBPkY3I86TQoQYNq7dVCroJuYhMSWP/MkLpr8EVF8DFs1I93oObPYG8lMgLbx3gjs5iR4g05edwOuLA==" saltValue="dWnLTkAeJGcccRbunNZH/w==" spinCount="100000" sheet="1" objects="1" scenarios="1"/>
  <dataConsolidate/>
  <mergeCells count="63">
    <mergeCell ref="C70:D70"/>
    <mergeCell ref="C43:D43"/>
    <mergeCell ref="C52:D52"/>
    <mergeCell ref="B58:B60"/>
    <mergeCell ref="C59:D59"/>
    <mergeCell ref="C60:D60"/>
    <mergeCell ref="C44:D45"/>
    <mergeCell ref="C68:D68"/>
    <mergeCell ref="C69:D69"/>
    <mergeCell ref="C61:D61"/>
    <mergeCell ref="C62:D62"/>
    <mergeCell ref="C63:D63"/>
    <mergeCell ref="C65:D65"/>
    <mergeCell ref="C66:D66"/>
    <mergeCell ref="B52:B54"/>
    <mergeCell ref="C47:D47"/>
    <mergeCell ref="B4:D4"/>
    <mergeCell ref="C40:D40"/>
    <mergeCell ref="C51:D51"/>
    <mergeCell ref="C55:D55"/>
    <mergeCell ref="C58:D58"/>
    <mergeCell ref="C11:D11"/>
    <mergeCell ref="C28:D28"/>
    <mergeCell ref="C29:D29"/>
    <mergeCell ref="C34:D34"/>
    <mergeCell ref="C38:D39"/>
    <mergeCell ref="C41:D42"/>
    <mergeCell ref="C6:D6"/>
    <mergeCell ref="C26:D27"/>
    <mergeCell ref="C25:D25"/>
    <mergeCell ref="B55:B57"/>
    <mergeCell ref="B44:B45"/>
    <mergeCell ref="C64:D64"/>
    <mergeCell ref="C67:D67"/>
    <mergeCell ref="B41:B42"/>
    <mergeCell ref="B36:B37"/>
    <mergeCell ref="C30:D30"/>
    <mergeCell ref="C31:D31"/>
    <mergeCell ref="C32:D33"/>
    <mergeCell ref="C57:D57"/>
    <mergeCell ref="C35:D35"/>
    <mergeCell ref="C36:D37"/>
    <mergeCell ref="C56:D56"/>
    <mergeCell ref="C53:D53"/>
    <mergeCell ref="C54:D54"/>
    <mergeCell ref="C49:D49"/>
    <mergeCell ref="B46:D46"/>
    <mergeCell ref="C48:D48"/>
    <mergeCell ref="B5:D5"/>
    <mergeCell ref="E44:E45"/>
    <mergeCell ref="B17:B25"/>
    <mergeCell ref="B26:B27"/>
    <mergeCell ref="B32:B33"/>
    <mergeCell ref="C7:D8"/>
    <mergeCell ref="C9:D10"/>
    <mergeCell ref="B15:B16"/>
    <mergeCell ref="B9:B10"/>
    <mergeCell ref="B7:B8"/>
    <mergeCell ref="B13:B14"/>
    <mergeCell ref="B38:B39"/>
    <mergeCell ref="C12:D12"/>
    <mergeCell ref="C13:D14"/>
    <mergeCell ref="C15:D16"/>
  </mergeCells>
  <dataValidations count="2">
    <dataValidation type="list" allowBlank="1" showInputMessage="1" showErrorMessage="1" sqref="C44:D45" xr:uid="{00000000-0002-0000-0100-000000000000}">
      <formula1>"Complex,Simple,Digital Only,Quick Turnaround,Emergency,Partnership Only"</formula1>
    </dataValidation>
    <dataValidation type="date" allowBlank="1" showInputMessage="1" showErrorMessage="1" sqref="C28:D29" xr:uid="{00000000-0002-0000-0100-000001000000}">
      <formula1>42370</formula1>
      <formula2>55153</formula2>
    </dataValidation>
  </dataValidations>
  <pageMargins left="0.70866141732283472" right="0.70866141732283472" top="0.74803149606299213" bottom="0.74803149606299213" header="0.31496062992125984" footer="0.31496062992125984"/>
  <pageSetup paperSize="8" scale="99" fitToHeight="0" orientation="portrait" verticalDpi="3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2000000}">
          <x14:formula1>
            <xm:f>'lists - do not amend'!$G$3:$G$7</xm:f>
          </x14:formula1>
          <xm:sqref>C36:D37 C15</xm:sqref>
        </x14:dataValidation>
        <x14:dataValidation type="list" allowBlank="1" showInputMessage="1" showErrorMessage="1" xr:uid="{00000000-0002-0000-0100-000003000000}">
          <x14:formula1>
            <xm:f>'lists - do not amend'!$E$3:$E$10</xm:f>
          </x14:formula1>
          <xm:sqref>C13</xm:sqref>
        </x14:dataValidation>
        <x14:dataValidation type="list" allowBlank="1" showInputMessage="1" showErrorMessage="1" xr:uid="{00000000-0002-0000-0100-000005000000}">
          <x14:formula1>
            <xm:f>'lists - do not amend'!$K$3:$K$4</xm:f>
          </x14:formula1>
          <xm:sqref>C41 C38:D39</xm:sqref>
        </x14:dataValidation>
        <x14:dataValidation type="list" allowBlank="1" showInputMessage="1" showErrorMessage="1" xr:uid="{00000000-0002-0000-0100-000006000000}">
          <x14:formula1>
            <xm:f>'lists - do not amend'!$L$3:$L$6</xm:f>
          </x14:formula1>
          <xm:sqref>C32:D33</xm:sqref>
        </x14:dataValidation>
        <x14:dataValidation type="list" allowBlank="1" showInputMessage="1" showErrorMessage="1" xr:uid="{00000000-0002-0000-0100-000007000000}">
          <x14:formula1>
            <xm:f>'lists - do not amend'!$T$3:$T$4</xm:f>
          </x14:formula1>
          <xm:sqref>D17:D24</xm:sqref>
        </x14:dataValidation>
        <x14:dataValidation type="list" allowBlank="1" showInputMessage="1" showErrorMessage="1" prompt="Please select the client level organisation" xr:uid="{00000000-0002-0000-0100-000008000000}">
          <x14:formula1>
            <xm:f>'lists - do not amend'!$V$3:$V$44</xm:f>
          </x14:formula1>
          <xm:sqref>C7:D8</xm:sqref>
        </x14:dataValidation>
        <x14:dataValidation type="list" allowBlank="1" showInputMessage="1" showErrorMessage="1" prompt="Please select the client level organisation" xr:uid="{00000000-0002-0000-0100-000009000000}">
          <x14:formula1>
            <xm:f>'lists - do not amend'!$X$3:$X$202</xm:f>
          </x14:formula1>
          <xm:sqref>C9:D10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2:M65"/>
  <sheetViews>
    <sheetView showGridLines="0" topLeftCell="A16" zoomScaleNormal="100" zoomScalePageLayoutView="125" workbookViewId="0">
      <selection activeCell="C21" sqref="C21:F22"/>
    </sheetView>
  </sheetViews>
  <sheetFormatPr defaultColWidth="8.58203125" defaultRowHeight="13.5" x14ac:dyDescent="0.25"/>
  <cols>
    <col min="1" max="1" width="8.58203125" style="1" customWidth="1"/>
    <col min="2" max="2" width="40" style="1" customWidth="1"/>
    <col min="3" max="3" width="19.58203125" style="10" customWidth="1"/>
    <col min="4" max="4" width="45.58203125" style="13" customWidth="1"/>
    <col min="5" max="5" width="12.08203125" style="1" customWidth="1"/>
    <col min="6" max="6" width="7.08203125" style="1" customWidth="1"/>
    <col min="7" max="8" width="8.58203125" style="1"/>
    <col min="9" max="9" width="8.58203125" style="15"/>
    <col min="10" max="16384" width="8.58203125" style="1"/>
  </cols>
  <sheetData>
    <row r="2" spans="2:9" ht="50.15" customHeight="1" x14ac:dyDescent="0.25"/>
    <row r="3" spans="2:9" ht="68.150000000000006" customHeight="1" x14ac:dyDescent="0.25"/>
    <row r="4" spans="2:9" s="3" customFormat="1" ht="15.65" x14ac:dyDescent="0.25">
      <c r="B4" s="36" t="s">
        <v>24</v>
      </c>
      <c r="C4" s="223" t="s">
        <v>55</v>
      </c>
      <c r="D4" s="223"/>
      <c r="E4" s="223"/>
      <c r="F4" s="223"/>
      <c r="I4" s="15"/>
    </row>
    <row r="5" spans="2:9" ht="16.5" customHeight="1" x14ac:dyDescent="0.25">
      <c r="B5" s="30" t="s">
        <v>790</v>
      </c>
      <c r="C5" s="219"/>
      <c r="D5" s="219"/>
      <c r="E5" s="219"/>
      <c r="F5" s="219"/>
    </row>
    <row r="6" spans="2:9" ht="16.5" customHeight="1" x14ac:dyDescent="0.25">
      <c r="B6" s="31" t="s">
        <v>688</v>
      </c>
      <c r="C6" s="219"/>
      <c r="D6" s="219"/>
      <c r="E6" s="219"/>
      <c r="F6" s="219"/>
    </row>
    <row r="7" spans="2:9" ht="27" customHeight="1" x14ac:dyDescent="0.25">
      <c r="B7" s="30" t="s">
        <v>689</v>
      </c>
      <c r="C7" s="219"/>
      <c r="D7" s="219"/>
      <c r="E7" s="219"/>
      <c r="F7" s="219"/>
    </row>
    <row r="8" spans="2:9" ht="16.5" customHeight="1" x14ac:dyDescent="0.25">
      <c r="B8" s="37" t="s">
        <v>690</v>
      </c>
      <c r="C8" s="219"/>
      <c r="D8" s="219"/>
      <c r="E8" s="219"/>
      <c r="F8" s="219"/>
    </row>
    <row r="9" spans="2:9" ht="13.65" customHeight="1" x14ac:dyDescent="0.25">
      <c r="B9" s="172" t="s">
        <v>890</v>
      </c>
      <c r="C9" s="219"/>
      <c r="D9" s="219"/>
      <c r="E9" s="219"/>
      <c r="F9" s="219"/>
    </row>
    <row r="10" spans="2:9" ht="13.4" customHeight="1" x14ac:dyDescent="0.25">
      <c r="B10" s="173"/>
      <c r="C10" s="219"/>
      <c r="D10" s="219"/>
      <c r="E10" s="219"/>
      <c r="F10" s="219"/>
    </row>
    <row r="11" spans="2:9" ht="13.75" x14ac:dyDescent="0.25">
      <c r="B11" s="30" t="s">
        <v>2</v>
      </c>
      <c r="C11" s="219"/>
      <c r="D11" s="219"/>
      <c r="E11" s="219"/>
      <c r="F11" s="219"/>
    </row>
    <row r="12" spans="2:9" ht="39" customHeight="1" x14ac:dyDescent="0.25">
      <c r="B12" s="30" t="s">
        <v>691</v>
      </c>
      <c r="C12" s="219"/>
      <c r="D12" s="219"/>
      <c r="E12" s="219"/>
      <c r="F12" s="219"/>
    </row>
    <row r="13" spans="2:9" ht="18" customHeight="1" x14ac:dyDescent="0.25">
      <c r="B13" s="37" t="s">
        <v>692</v>
      </c>
      <c r="C13" s="219"/>
      <c r="D13" s="219"/>
      <c r="E13" s="219"/>
      <c r="F13" s="219"/>
    </row>
    <row r="14" spans="2:9" ht="50.25" customHeight="1" x14ac:dyDescent="0.25">
      <c r="B14" s="30" t="s">
        <v>14</v>
      </c>
      <c r="C14" s="219" t="s">
        <v>44</v>
      </c>
      <c r="D14" s="219"/>
      <c r="E14" s="219"/>
      <c r="F14" s="219"/>
    </row>
    <row r="15" spans="2:9" ht="29.4" customHeight="1" x14ac:dyDescent="0.25">
      <c r="B15" s="4"/>
      <c r="C15" s="12"/>
    </row>
    <row r="16" spans="2:9" s="3" customFormat="1" ht="15.65" x14ac:dyDescent="0.25">
      <c r="B16" s="67" t="s">
        <v>25</v>
      </c>
      <c r="C16" s="230" t="s">
        <v>55</v>
      </c>
      <c r="D16" s="230"/>
      <c r="E16" s="230"/>
      <c r="F16" s="230"/>
      <c r="I16" s="15"/>
    </row>
    <row r="17" spans="2:9" ht="19.5" customHeight="1" x14ac:dyDescent="0.3">
      <c r="B17" s="38" t="s">
        <v>722</v>
      </c>
      <c r="C17" s="219"/>
      <c r="D17" s="219"/>
      <c r="E17" s="219"/>
      <c r="F17" s="219"/>
    </row>
    <row r="18" spans="2:9" ht="18" customHeight="1" x14ac:dyDescent="0.25">
      <c r="B18" s="31" t="s">
        <v>680</v>
      </c>
      <c r="C18" s="219"/>
      <c r="D18" s="219"/>
      <c r="E18" s="219"/>
      <c r="F18" s="219"/>
    </row>
    <row r="19" spans="2:9" ht="27" customHeight="1" x14ac:dyDescent="0.25">
      <c r="B19" s="30" t="s">
        <v>791</v>
      </c>
      <c r="C19" s="219"/>
      <c r="D19" s="219"/>
      <c r="E19" s="219"/>
      <c r="F19" s="219"/>
    </row>
    <row r="20" spans="2:9" ht="17.25" customHeight="1" x14ac:dyDescent="0.25">
      <c r="B20" s="39" t="s">
        <v>694</v>
      </c>
      <c r="C20" s="219"/>
      <c r="D20" s="219"/>
      <c r="E20" s="219"/>
      <c r="F20" s="219"/>
    </row>
    <row r="21" spans="2:9" ht="27" customHeight="1" x14ac:dyDescent="0.25">
      <c r="B21" s="32" t="s">
        <v>693</v>
      </c>
      <c r="C21" s="219"/>
      <c r="D21" s="219"/>
      <c r="E21" s="219"/>
      <c r="F21" s="219"/>
    </row>
    <row r="22" spans="2:9" ht="16.5" customHeight="1" x14ac:dyDescent="0.25">
      <c r="B22" s="37" t="s">
        <v>680</v>
      </c>
      <c r="C22" s="219"/>
      <c r="D22" s="219"/>
      <c r="E22" s="219"/>
      <c r="F22" s="219"/>
    </row>
    <row r="23" spans="2:9" ht="66.75" customHeight="1" x14ac:dyDescent="0.25">
      <c r="B23" s="30" t="s">
        <v>623</v>
      </c>
      <c r="C23" s="219" t="s">
        <v>626</v>
      </c>
      <c r="D23" s="219"/>
      <c r="E23" s="219"/>
      <c r="F23" s="219"/>
    </row>
    <row r="24" spans="2:9" ht="56.25" customHeight="1" x14ac:dyDescent="0.25">
      <c r="B24" s="30" t="s">
        <v>695</v>
      </c>
      <c r="C24" s="219"/>
      <c r="D24" s="219"/>
      <c r="E24" s="219"/>
      <c r="F24" s="219"/>
    </row>
    <row r="25" spans="2:9" ht="17.25" customHeight="1" x14ac:dyDescent="0.25">
      <c r="B25" s="31" t="s">
        <v>696</v>
      </c>
      <c r="C25" s="219"/>
      <c r="D25" s="219"/>
      <c r="E25" s="219"/>
      <c r="F25" s="219"/>
    </row>
    <row r="26" spans="2:9" ht="38.15" customHeight="1" x14ac:dyDescent="0.25">
      <c r="B26" s="4"/>
      <c r="C26" s="12"/>
    </row>
    <row r="27" spans="2:9" s="3" customFormat="1" ht="15.5" x14ac:dyDescent="0.25">
      <c r="B27" s="36" t="s">
        <v>26</v>
      </c>
      <c r="C27" s="223" t="s">
        <v>55</v>
      </c>
      <c r="D27" s="223"/>
      <c r="E27" s="223"/>
      <c r="F27" s="223"/>
      <c r="I27" s="15"/>
    </row>
    <row r="28" spans="2:9" ht="60.75" customHeight="1" x14ac:dyDescent="0.25">
      <c r="B28" s="40" t="s">
        <v>624</v>
      </c>
      <c r="C28" s="229"/>
      <c r="D28" s="229"/>
      <c r="E28" s="229"/>
      <c r="F28" s="229"/>
    </row>
    <row r="29" spans="2:9" ht="46.5" customHeight="1" x14ac:dyDescent="0.25">
      <c r="B29" s="40" t="s">
        <v>1</v>
      </c>
      <c r="C29" s="229"/>
      <c r="D29" s="229"/>
      <c r="E29" s="229"/>
      <c r="F29" s="229"/>
    </row>
    <row r="30" spans="2:9" ht="50.25" customHeight="1" x14ac:dyDescent="0.25">
      <c r="B30" s="30" t="s">
        <v>16</v>
      </c>
      <c r="C30" s="219"/>
      <c r="D30" s="219"/>
      <c r="E30" s="219"/>
      <c r="F30" s="219"/>
    </row>
    <row r="31" spans="2:9" ht="37.5" customHeight="1" x14ac:dyDescent="0.25">
      <c r="B31" s="30" t="s">
        <v>17</v>
      </c>
      <c r="C31" s="219"/>
      <c r="D31" s="219"/>
      <c r="E31" s="219"/>
      <c r="F31" s="219"/>
    </row>
    <row r="32" spans="2:9" ht="39" customHeight="1" x14ac:dyDescent="0.25">
      <c r="B32" s="4"/>
      <c r="C32" s="12"/>
    </row>
    <row r="33" spans="1:9" s="3" customFormat="1" ht="31" x14ac:dyDescent="0.25">
      <c r="B33" s="68" t="s">
        <v>49</v>
      </c>
      <c r="C33" s="224" t="s">
        <v>20</v>
      </c>
      <c r="D33" s="224"/>
      <c r="E33" s="224"/>
      <c r="F33" s="224"/>
      <c r="I33" s="15"/>
    </row>
    <row r="34" spans="1:9" ht="34.5" customHeight="1" x14ac:dyDescent="0.25">
      <c r="A34" s="17"/>
      <c r="B34" s="69" t="s">
        <v>613</v>
      </c>
      <c r="C34" s="70" t="s">
        <v>700</v>
      </c>
      <c r="D34" s="70" t="s">
        <v>698</v>
      </c>
      <c r="E34" s="226" t="s">
        <v>625</v>
      </c>
      <c r="F34" s="226"/>
      <c r="I34" s="1"/>
    </row>
    <row r="35" spans="1:9" ht="44.25" customHeight="1" x14ac:dyDescent="0.25">
      <c r="A35" s="17"/>
      <c r="B35" s="71"/>
      <c r="C35" s="72" t="s">
        <v>702</v>
      </c>
      <c r="D35" s="72" t="s">
        <v>699</v>
      </c>
      <c r="E35" s="227"/>
      <c r="F35" s="227"/>
      <c r="I35" s="1"/>
    </row>
    <row r="36" spans="1:9" ht="19.5" customHeight="1" x14ac:dyDescent="0.25">
      <c r="A36" s="17"/>
      <c r="B36" s="32" t="s">
        <v>52</v>
      </c>
      <c r="C36" s="41"/>
      <c r="D36" s="42"/>
      <c r="E36" s="222"/>
      <c r="F36" s="222"/>
      <c r="I36" s="1"/>
    </row>
    <row r="37" spans="1:9" ht="19.5" customHeight="1" x14ac:dyDescent="0.25">
      <c r="A37" s="17"/>
      <c r="B37" s="32" t="s">
        <v>593</v>
      </c>
      <c r="C37" s="41"/>
      <c r="D37" s="42"/>
      <c r="E37" s="222"/>
      <c r="F37" s="222"/>
      <c r="I37" s="1"/>
    </row>
    <row r="38" spans="1:9" ht="19.5" customHeight="1" x14ac:dyDescent="0.25">
      <c r="A38" s="17"/>
      <c r="B38" s="32" t="s">
        <v>594</v>
      </c>
      <c r="C38" s="41"/>
      <c r="D38" s="42"/>
      <c r="E38" s="222"/>
      <c r="F38" s="222"/>
      <c r="I38" s="1"/>
    </row>
    <row r="39" spans="1:9" ht="19.5" customHeight="1" x14ac:dyDescent="0.25">
      <c r="A39" s="17"/>
      <c r="B39" s="32" t="s">
        <v>614</v>
      </c>
      <c r="C39" s="41"/>
      <c r="D39" s="42"/>
      <c r="E39" s="222"/>
      <c r="F39" s="222"/>
      <c r="I39" s="1"/>
    </row>
    <row r="40" spans="1:9" ht="19.5" customHeight="1" x14ac:dyDescent="0.25">
      <c r="A40" s="17"/>
      <c r="B40" s="32" t="s">
        <v>595</v>
      </c>
      <c r="C40" s="41"/>
      <c r="D40" s="42"/>
      <c r="E40" s="222"/>
      <c r="F40" s="222"/>
      <c r="I40" s="1"/>
    </row>
    <row r="41" spans="1:9" ht="19.5" customHeight="1" x14ac:dyDescent="0.25">
      <c r="A41" s="17"/>
      <c r="B41" s="32" t="s">
        <v>596</v>
      </c>
      <c r="C41" s="41"/>
      <c r="D41" s="42"/>
      <c r="E41" s="222"/>
      <c r="F41" s="222"/>
      <c r="I41" s="1"/>
    </row>
    <row r="42" spans="1:9" ht="19.5" customHeight="1" x14ac:dyDescent="0.25">
      <c r="A42" s="17"/>
      <c r="B42" s="32" t="s">
        <v>615</v>
      </c>
      <c r="C42" s="41"/>
      <c r="D42" s="42"/>
      <c r="E42" s="222"/>
      <c r="F42" s="222"/>
      <c r="I42" s="1"/>
    </row>
    <row r="43" spans="1:9" ht="19.5" customHeight="1" x14ac:dyDescent="0.25">
      <c r="A43" s="17"/>
      <c r="B43" s="32" t="s">
        <v>697</v>
      </c>
      <c r="C43" s="41"/>
      <c r="D43" s="42"/>
      <c r="E43" s="222"/>
      <c r="F43" s="222"/>
      <c r="I43" s="1"/>
    </row>
    <row r="44" spans="1:9" ht="19.5" customHeight="1" x14ac:dyDescent="0.25">
      <c r="A44" s="17"/>
      <c r="B44" s="32" t="s">
        <v>597</v>
      </c>
      <c r="C44" s="41"/>
      <c r="D44" s="42"/>
      <c r="E44" s="222"/>
      <c r="F44" s="222"/>
      <c r="I44" s="1"/>
    </row>
    <row r="45" spans="1:9" ht="19.5" customHeight="1" x14ac:dyDescent="0.25">
      <c r="A45" s="17"/>
      <c r="B45" s="32" t="s">
        <v>622</v>
      </c>
      <c r="C45" s="41"/>
      <c r="D45" s="42"/>
      <c r="E45" s="222"/>
      <c r="F45" s="222"/>
      <c r="I45" s="1"/>
    </row>
    <row r="46" spans="1:9" ht="19.5" customHeight="1" x14ac:dyDescent="0.25">
      <c r="A46" s="17"/>
      <c r="B46" s="32" t="s">
        <v>53</v>
      </c>
      <c r="C46" s="41"/>
      <c r="D46" s="42"/>
      <c r="E46" s="222"/>
      <c r="F46" s="222"/>
      <c r="I46" s="1"/>
    </row>
    <row r="47" spans="1:9" ht="19.5" customHeight="1" x14ac:dyDescent="0.25">
      <c r="A47" s="17"/>
      <c r="B47" s="118" t="s">
        <v>792</v>
      </c>
      <c r="C47" s="117"/>
      <c r="D47" s="42"/>
      <c r="E47" s="117"/>
      <c r="F47" s="117"/>
      <c r="I47" s="1"/>
    </row>
    <row r="48" spans="1:9" ht="19.5" customHeight="1" x14ac:dyDescent="0.25">
      <c r="A48" s="17"/>
      <c r="B48" s="118" t="s">
        <v>795</v>
      </c>
      <c r="C48" s="117"/>
      <c r="D48" s="42"/>
      <c r="E48" s="117"/>
      <c r="F48" s="117"/>
      <c r="I48" s="1"/>
    </row>
    <row r="49" spans="1:13" ht="19.5" customHeight="1" x14ac:dyDescent="0.25">
      <c r="A49" s="17"/>
      <c r="B49" s="118" t="s">
        <v>793</v>
      </c>
      <c r="C49" s="117"/>
      <c r="D49" s="42"/>
      <c r="E49" s="117"/>
      <c r="F49" s="117"/>
      <c r="I49" s="1"/>
    </row>
    <row r="50" spans="1:13" ht="19.5" customHeight="1" x14ac:dyDescent="0.25">
      <c r="A50" s="17"/>
      <c r="B50" s="118" t="s">
        <v>794</v>
      </c>
      <c r="C50" s="117"/>
      <c r="D50" s="42"/>
      <c r="E50" s="117"/>
      <c r="F50" s="117"/>
      <c r="I50" s="1"/>
    </row>
    <row r="51" spans="1:13" ht="19.5" customHeight="1" x14ac:dyDescent="0.25">
      <c r="A51" s="17"/>
      <c r="B51" s="32" t="s">
        <v>796</v>
      </c>
      <c r="C51" s="41"/>
      <c r="D51" s="42"/>
      <c r="E51" s="222"/>
      <c r="F51" s="222"/>
      <c r="I51" s="1"/>
    </row>
    <row r="52" spans="1:13" ht="26.25" customHeight="1" x14ac:dyDescent="0.25">
      <c r="B52" s="30" t="s">
        <v>703</v>
      </c>
      <c r="C52" s="219"/>
      <c r="D52" s="219"/>
      <c r="E52" s="219"/>
      <c r="F52" s="219"/>
      <c r="I52" s="1"/>
    </row>
    <row r="53" spans="1:13" ht="42.75" customHeight="1" x14ac:dyDescent="0.25">
      <c r="B53" s="43" t="s">
        <v>704</v>
      </c>
      <c r="C53" s="219"/>
      <c r="D53" s="219"/>
      <c r="E53" s="219"/>
      <c r="F53" s="219"/>
      <c r="I53" s="1"/>
    </row>
    <row r="54" spans="1:13" ht="44.25" customHeight="1" x14ac:dyDescent="0.3">
      <c r="B54" s="38" t="s">
        <v>50</v>
      </c>
      <c r="C54" s="220"/>
      <c r="D54" s="220"/>
      <c r="E54" s="220"/>
      <c r="F54" s="220"/>
      <c r="I54" s="1"/>
    </row>
    <row r="55" spans="1:13" ht="57" customHeight="1" x14ac:dyDescent="0.25">
      <c r="B55" s="43" t="s">
        <v>15</v>
      </c>
      <c r="C55" s="220"/>
      <c r="D55" s="220"/>
      <c r="E55" s="220"/>
      <c r="F55" s="220"/>
      <c r="I55" s="1"/>
    </row>
    <row r="56" spans="1:13" ht="41.15" customHeight="1" x14ac:dyDescent="0.25">
      <c r="B56" s="4"/>
      <c r="C56" s="12"/>
      <c r="I56" s="1"/>
    </row>
    <row r="57" spans="1:13" ht="15.5" x14ac:dyDescent="0.25">
      <c r="B57" s="36" t="s">
        <v>27</v>
      </c>
      <c r="C57" s="223" t="s">
        <v>20</v>
      </c>
      <c r="D57" s="223"/>
      <c r="E57" s="223"/>
      <c r="F57" s="223"/>
      <c r="I57" s="1"/>
    </row>
    <row r="58" spans="1:13" ht="29.25" customHeight="1" x14ac:dyDescent="0.25">
      <c r="B58" s="30" t="s">
        <v>0</v>
      </c>
      <c r="C58" s="219"/>
      <c r="D58" s="219"/>
      <c r="E58" s="219"/>
      <c r="F58" s="219"/>
      <c r="G58" s="217"/>
      <c r="H58" s="218"/>
      <c r="I58" s="218"/>
      <c r="J58" s="218"/>
      <c r="K58" s="218"/>
      <c r="L58" s="218"/>
      <c r="M58" s="218"/>
    </row>
    <row r="59" spans="1:13" ht="21" customHeight="1" x14ac:dyDescent="0.25">
      <c r="B59" s="33" t="s">
        <v>759</v>
      </c>
      <c r="C59" s="219"/>
      <c r="D59" s="219"/>
      <c r="E59" s="219"/>
      <c r="F59" s="219"/>
      <c r="G59" s="26"/>
      <c r="H59" s="25"/>
      <c r="I59" s="25"/>
      <c r="J59" s="25"/>
      <c r="K59" s="25"/>
      <c r="L59" s="25"/>
      <c r="M59" s="25"/>
    </row>
    <row r="60" spans="1:13" ht="16.5" customHeight="1" x14ac:dyDescent="0.25">
      <c r="B60" s="221" t="s">
        <v>705</v>
      </c>
      <c r="C60" s="228" t="s">
        <v>617</v>
      </c>
      <c r="D60" s="228"/>
      <c r="E60" s="228"/>
      <c r="F60" s="41"/>
      <c r="I60" s="1"/>
    </row>
    <row r="61" spans="1:13" x14ac:dyDescent="0.25">
      <c r="B61" s="221"/>
      <c r="C61" s="228" t="s">
        <v>616</v>
      </c>
      <c r="D61" s="228"/>
      <c r="E61" s="228"/>
      <c r="F61" s="41"/>
      <c r="I61" s="1"/>
    </row>
    <row r="62" spans="1:13" x14ac:dyDescent="0.25">
      <c r="B62" s="221"/>
      <c r="C62" s="228" t="s">
        <v>618</v>
      </c>
      <c r="D62" s="228"/>
      <c r="E62" s="228"/>
      <c r="F62" s="41"/>
      <c r="I62" s="1"/>
    </row>
    <row r="63" spans="1:13" x14ac:dyDescent="0.25">
      <c r="B63" s="225" t="s">
        <v>701</v>
      </c>
      <c r="C63" s="228" t="s">
        <v>619</v>
      </c>
      <c r="D63" s="228"/>
      <c r="E63" s="228"/>
      <c r="F63" s="41"/>
      <c r="I63" s="1"/>
    </row>
    <row r="64" spans="1:13" x14ac:dyDescent="0.25">
      <c r="B64" s="225"/>
      <c r="C64" s="228" t="s">
        <v>620</v>
      </c>
      <c r="D64" s="228"/>
      <c r="E64" s="228"/>
      <c r="F64" s="41"/>
      <c r="I64" s="1"/>
    </row>
    <row r="65" spans="2:9" x14ac:dyDescent="0.25">
      <c r="B65" s="225"/>
      <c r="C65" s="228" t="s">
        <v>621</v>
      </c>
      <c r="D65" s="228"/>
      <c r="E65" s="228"/>
      <c r="F65" s="41"/>
      <c r="I65" s="1"/>
    </row>
  </sheetData>
  <mergeCells count="46">
    <mergeCell ref="B9:B10"/>
    <mergeCell ref="C4:F4"/>
    <mergeCell ref="E36:F36"/>
    <mergeCell ref="E37:F37"/>
    <mergeCell ref="E38:F38"/>
    <mergeCell ref="C5:F6"/>
    <mergeCell ref="C7:F8"/>
    <mergeCell ref="C9:F10"/>
    <mergeCell ref="C29:F29"/>
    <mergeCell ref="C11:F11"/>
    <mergeCell ref="C14:F14"/>
    <mergeCell ref="C16:F16"/>
    <mergeCell ref="C23:F23"/>
    <mergeCell ref="C27:F27"/>
    <mergeCell ref="C28:F28"/>
    <mergeCell ref="B63:B65"/>
    <mergeCell ref="C24:F25"/>
    <mergeCell ref="E34:F35"/>
    <mergeCell ref="C12:F13"/>
    <mergeCell ref="C21:F22"/>
    <mergeCell ref="C19:F20"/>
    <mergeCell ref="C60:E60"/>
    <mergeCell ref="C61:E61"/>
    <mergeCell ref="C62:E62"/>
    <mergeCell ref="C63:E63"/>
    <mergeCell ref="C64:E64"/>
    <mergeCell ref="C65:E65"/>
    <mergeCell ref="E40:F40"/>
    <mergeCell ref="E41:F41"/>
    <mergeCell ref="E42:F42"/>
    <mergeCell ref="E43:F43"/>
    <mergeCell ref="G58:M58"/>
    <mergeCell ref="C17:F18"/>
    <mergeCell ref="C52:F53"/>
    <mergeCell ref="C54:F55"/>
    <mergeCell ref="B60:B62"/>
    <mergeCell ref="E44:F44"/>
    <mergeCell ref="E45:F45"/>
    <mergeCell ref="E46:F46"/>
    <mergeCell ref="E51:F51"/>
    <mergeCell ref="C57:F57"/>
    <mergeCell ref="C30:F30"/>
    <mergeCell ref="C31:F31"/>
    <mergeCell ref="C33:F33"/>
    <mergeCell ref="E39:F39"/>
    <mergeCell ref="C58:F59"/>
  </mergeCells>
  <pageMargins left="0.70866141732283472" right="0.70866141732283472" top="0.74803149606299213" bottom="0.74803149606299213" header="0.31496062992125984" footer="0.31496062992125984"/>
  <pageSetup paperSize="8" scale="97" fitToHeight="0" orientation="portrait"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'lists - do not amend'!$I$3:$I$14</xm:f>
          </x14:formula1>
          <xm:sqref>C21:F22</xm:sqref>
        </x14:dataValidation>
        <x14:dataValidation type="list" allowBlank="1" showInputMessage="1" showErrorMessage="1" xr:uid="{00000000-0002-0000-0200-000001000000}">
          <x14:formula1>
            <xm:f>'lists - do not amend'!$I$3:$I$15</xm:f>
          </x14:formula1>
          <xm:sqref>C17:F18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pageSetUpPr fitToPage="1"/>
  </sheetPr>
  <dimension ref="B2:K110"/>
  <sheetViews>
    <sheetView showGridLines="0" zoomScale="85" zoomScaleNormal="85" workbookViewId="0">
      <selection activeCell="D37" sqref="D37:F37"/>
    </sheetView>
  </sheetViews>
  <sheetFormatPr defaultColWidth="8.58203125" defaultRowHeight="13.5" x14ac:dyDescent="0.25"/>
  <cols>
    <col min="1" max="1" width="8.58203125" style="1" customWidth="1"/>
    <col min="2" max="2" width="34.58203125" style="1" customWidth="1"/>
    <col min="3" max="3" width="41.58203125" style="1" customWidth="1"/>
    <col min="4" max="4" width="25.58203125" style="10" customWidth="1"/>
    <col min="5" max="6" width="25.58203125" style="1" customWidth="1"/>
    <col min="7" max="7" width="8.58203125" style="1"/>
    <col min="8" max="8" width="14.5" style="1" customWidth="1"/>
    <col min="9" max="16384" width="8.58203125" style="1"/>
  </cols>
  <sheetData>
    <row r="2" spans="2:6" ht="50.15" customHeight="1" x14ac:dyDescent="0.25"/>
    <row r="3" spans="2:6" ht="58.4" customHeight="1" x14ac:dyDescent="0.25"/>
    <row r="4" spans="2:6" s="3" customFormat="1" ht="45.75" customHeight="1" x14ac:dyDescent="0.25">
      <c r="B4" s="240" t="s">
        <v>48</v>
      </c>
      <c r="C4" s="241"/>
      <c r="D4" s="73"/>
      <c r="E4" s="73"/>
      <c r="F4" s="74"/>
    </row>
    <row r="5" spans="2:6" s="3" customFormat="1" ht="33" customHeight="1" x14ac:dyDescent="0.25">
      <c r="B5" s="22"/>
      <c r="C5" s="44"/>
      <c r="D5" s="21"/>
      <c r="E5" s="21"/>
      <c r="F5" s="21"/>
    </row>
    <row r="6" spans="2:6" s="3" customFormat="1" ht="33.75" customHeight="1" x14ac:dyDescent="0.25">
      <c r="B6" s="36" t="s">
        <v>627</v>
      </c>
      <c r="C6" s="36" t="s">
        <v>628</v>
      </c>
      <c r="D6" s="236" t="s">
        <v>20</v>
      </c>
      <c r="E6" s="236"/>
      <c r="F6" s="236"/>
    </row>
    <row r="7" spans="2:6" ht="22.5" customHeight="1" x14ac:dyDescent="0.25">
      <c r="B7" s="32" t="s">
        <v>707</v>
      </c>
      <c r="C7" s="45"/>
      <c r="D7" s="242"/>
      <c r="E7" s="242"/>
      <c r="F7" s="242"/>
    </row>
    <row r="8" spans="2:6" ht="48.75" customHeight="1" x14ac:dyDescent="0.25">
      <c r="B8" s="32" t="s">
        <v>708</v>
      </c>
      <c r="C8" s="45"/>
      <c r="D8" s="239"/>
      <c r="E8" s="239"/>
      <c r="F8" s="239"/>
    </row>
    <row r="9" spans="2:6" ht="48.75" customHeight="1" x14ac:dyDescent="0.25">
      <c r="B9" s="32" t="s">
        <v>57</v>
      </c>
      <c r="C9" s="45" t="s">
        <v>717</v>
      </c>
      <c r="D9" s="242"/>
      <c r="E9" s="242"/>
      <c r="F9" s="242"/>
    </row>
    <row r="10" spans="2:6" ht="16.5" customHeight="1" x14ac:dyDescent="0.25">
      <c r="B10" s="32" t="s">
        <v>709</v>
      </c>
      <c r="C10" s="222"/>
      <c r="D10" s="239"/>
      <c r="E10" s="239"/>
      <c r="F10" s="239"/>
    </row>
    <row r="11" spans="2:6" ht="16.5" customHeight="1" x14ac:dyDescent="0.25">
      <c r="B11" s="43" t="s">
        <v>685</v>
      </c>
      <c r="C11" s="222"/>
      <c r="D11" s="239"/>
      <c r="E11" s="239"/>
      <c r="F11" s="239"/>
    </row>
    <row r="12" spans="2:6" ht="48.75" customHeight="1" x14ac:dyDescent="0.25">
      <c r="B12" s="32" t="s">
        <v>58</v>
      </c>
      <c r="C12" s="45" t="s">
        <v>714</v>
      </c>
      <c r="D12" s="242"/>
      <c r="E12" s="242"/>
      <c r="F12" s="242"/>
    </row>
    <row r="13" spans="2:6" ht="48.75" customHeight="1" x14ac:dyDescent="0.25">
      <c r="B13" s="32" t="s">
        <v>56</v>
      </c>
      <c r="C13" s="45" t="s">
        <v>718</v>
      </c>
      <c r="D13" s="242"/>
      <c r="E13" s="242"/>
      <c r="F13" s="242"/>
    </row>
    <row r="14" spans="2:6" ht="48.75" customHeight="1" x14ac:dyDescent="0.25">
      <c r="B14" s="32" t="s">
        <v>629</v>
      </c>
      <c r="C14" s="45" t="s">
        <v>711</v>
      </c>
      <c r="D14" s="242"/>
      <c r="E14" s="242"/>
      <c r="F14" s="242"/>
    </row>
    <row r="15" spans="2:6" ht="48.75" customHeight="1" x14ac:dyDescent="0.25">
      <c r="B15" s="32" t="s">
        <v>630</v>
      </c>
      <c r="C15" s="45" t="s">
        <v>710</v>
      </c>
      <c r="D15" s="242"/>
      <c r="E15" s="242"/>
      <c r="F15" s="242"/>
    </row>
    <row r="16" spans="2:6" ht="48.75" customHeight="1" x14ac:dyDescent="0.25">
      <c r="B16" s="32" t="s">
        <v>631</v>
      </c>
      <c r="C16" s="45" t="s">
        <v>712</v>
      </c>
      <c r="D16" s="242"/>
      <c r="E16" s="242"/>
      <c r="F16" s="242"/>
    </row>
    <row r="17" spans="2:6" ht="32.25" customHeight="1" x14ac:dyDescent="0.25">
      <c r="B17" s="30" t="s">
        <v>743</v>
      </c>
      <c r="C17" s="35" t="s">
        <v>742</v>
      </c>
      <c r="D17" s="239"/>
      <c r="E17" s="239"/>
      <c r="F17" s="239"/>
    </row>
    <row r="18" spans="2:6" ht="38.15" customHeight="1" x14ac:dyDescent="0.25">
      <c r="B18" s="4"/>
      <c r="C18" s="4"/>
      <c r="D18" s="244"/>
      <c r="E18" s="244"/>
      <c r="F18" s="244"/>
    </row>
    <row r="19" spans="2:6" ht="33.75" customHeight="1" x14ac:dyDescent="0.25">
      <c r="B19" s="36" t="s">
        <v>632</v>
      </c>
      <c r="C19" s="36" t="s">
        <v>628</v>
      </c>
      <c r="D19" s="236" t="s">
        <v>20</v>
      </c>
      <c r="E19" s="236"/>
      <c r="F19" s="236"/>
    </row>
    <row r="20" spans="2:6" ht="17.25" customHeight="1" x14ac:dyDescent="0.25">
      <c r="B20" s="30" t="s">
        <v>681</v>
      </c>
      <c r="C20" s="42"/>
      <c r="D20" s="235"/>
      <c r="E20" s="235"/>
      <c r="F20" s="235"/>
    </row>
    <row r="21" spans="2:6" ht="36.75" customHeight="1" x14ac:dyDescent="0.25">
      <c r="B21" s="30" t="s">
        <v>706</v>
      </c>
      <c r="C21" s="42"/>
      <c r="D21" s="219"/>
      <c r="E21" s="219"/>
      <c r="F21" s="219"/>
    </row>
    <row r="22" spans="2:6" ht="48.75" customHeight="1" x14ac:dyDescent="0.25">
      <c r="B22" s="30" t="s">
        <v>57</v>
      </c>
      <c r="C22" s="42"/>
      <c r="D22" s="235"/>
      <c r="E22" s="235"/>
      <c r="F22" s="235"/>
    </row>
    <row r="23" spans="2:6" ht="16.5" customHeight="1" x14ac:dyDescent="0.25">
      <c r="B23" s="30" t="s">
        <v>713</v>
      </c>
      <c r="C23" s="222"/>
      <c r="D23" s="219"/>
      <c r="E23" s="219"/>
      <c r="F23" s="219"/>
    </row>
    <row r="24" spans="2:6" ht="16.5" customHeight="1" x14ac:dyDescent="0.25">
      <c r="B24" s="33" t="s">
        <v>685</v>
      </c>
      <c r="C24" s="222"/>
      <c r="D24" s="219"/>
      <c r="E24" s="219"/>
      <c r="F24" s="219"/>
    </row>
    <row r="25" spans="2:6" ht="48.75" customHeight="1" x14ac:dyDescent="0.25">
      <c r="B25" s="30" t="s">
        <v>58</v>
      </c>
      <c r="C25" s="35" t="s">
        <v>715</v>
      </c>
      <c r="D25" s="235"/>
      <c r="E25" s="235"/>
      <c r="F25" s="235"/>
    </row>
    <row r="26" spans="2:6" ht="48.75" customHeight="1" x14ac:dyDescent="0.25">
      <c r="B26" s="30" t="s">
        <v>56</v>
      </c>
      <c r="C26" s="45" t="s">
        <v>718</v>
      </c>
      <c r="D26" s="235"/>
      <c r="E26" s="235"/>
      <c r="F26" s="235"/>
    </row>
    <row r="27" spans="2:6" ht="48.75" customHeight="1" x14ac:dyDescent="0.25">
      <c r="B27" s="30" t="s">
        <v>630</v>
      </c>
      <c r="C27" s="45" t="s">
        <v>710</v>
      </c>
      <c r="D27" s="235"/>
      <c r="E27" s="235"/>
      <c r="F27" s="235"/>
    </row>
    <row r="28" spans="2:6" ht="44.15" customHeight="1" x14ac:dyDescent="0.25">
      <c r="B28" s="19"/>
      <c r="C28" s="19"/>
      <c r="D28" s="243"/>
      <c r="E28" s="243"/>
      <c r="F28" s="243"/>
    </row>
    <row r="29" spans="2:6" ht="33.75" customHeight="1" x14ac:dyDescent="0.25">
      <c r="B29" s="36" t="s">
        <v>54</v>
      </c>
      <c r="C29" s="36" t="s">
        <v>628</v>
      </c>
      <c r="D29" s="246" t="s">
        <v>20</v>
      </c>
      <c r="E29" s="246"/>
      <c r="F29" s="246"/>
    </row>
    <row r="30" spans="2:6" ht="16.5" customHeight="1" x14ac:dyDescent="0.25">
      <c r="B30" s="30" t="s">
        <v>707</v>
      </c>
      <c r="C30" s="46"/>
      <c r="D30" s="235"/>
      <c r="E30" s="235"/>
      <c r="F30" s="235"/>
    </row>
    <row r="31" spans="2:6" ht="48.75" customHeight="1" x14ac:dyDescent="0.25">
      <c r="B31" s="30" t="s">
        <v>716</v>
      </c>
      <c r="C31" s="35" t="s">
        <v>677</v>
      </c>
      <c r="D31" s="219"/>
      <c r="E31" s="219"/>
      <c r="F31" s="219"/>
    </row>
    <row r="32" spans="2:6" ht="55.5" customHeight="1" x14ac:dyDescent="0.25">
      <c r="B32" s="30" t="s">
        <v>57</v>
      </c>
      <c r="C32" s="35" t="s">
        <v>633</v>
      </c>
      <c r="D32" s="235"/>
      <c r="E32" s="235"/>
      <c r="F32" s="235"/>
    </row>
    <row r="33" spans="2:11" ht="34.5" customHeight="1" x14ac:dyDescent="0.3">
      <c r="B33" s="38" t="s">
        <v>709</v>
      </c>
      <c r="C33" s="237" t="s">
        <v>634</v>
      </c>
      <c r="D33" s="219"/>
      <c r="E33" s="219"/>
      <c r="F33" s="219"/>
    </row>
    <row r="34" spans="2:11" ht="30" customHeight="1" x14ac:dyDescent="0.25">
      <c r="B34" s="43" t="s">
        <v>685</v>
      </c>
      <c r="C34" s="237"/>
      <c r="D34" s="219"/>
      <c r="E34" s="219"/>
      <c r="F34" s="219"/>
    </row>
    <row r="35" spans="2:11" ht="48.75" customHeight="1" x14ac:dyDescent="0.3">
      <c r="B35" s="238" t="s">
        <v>56</v>
      </c>
      <c r="C35" s="47" t="s">
        <v>635</v>
      </c>
      <c r="D35" s="219"/>
      <c r="E35" s="219"/>
      <c r="F35" s="219"/>
    </row>
    <row r="36" spans="2:11" ht="48.75" customHeight="1" x14ac:dyDescent="0.25">
      <c r="B36" s="238"/>
      <c r="C36" s="48" t="s">
        <v>719</v>
      </c>
      <c r="D36" s="219"/>
      <c r="E36" s="219"/>
      <c r="F36" s="219"/>
    </row>
    <row r="37" spans="2:11" ht="48.75" customHeight="1" x14ac:dyDescent="0.25">
      <c r="B37" s="30" t="s">
        <v>636</v>
      </c>
      <c r="C37" s="35" t="s">
        <v>939</v>
      </c>
      <c r="D37" s="235"/>
      <c r="E37" s="235"/>
      <c r="F37" s="235"/>
    </row>
    <row r="38" spans="2:11" ht="48.75" customHeight="1" x14ac:dyDescent="0.25">
      <c r="B38" s="30" t="s">
        <v>637</v>
      </c>
      <c r="C38" s="35" t="s">
        <v>638</v>
      </c>
      <c r="D38" s="235"/>
      <c r="E38" s="235"/>
      <c r="F38" s="235"/>
    </row>
    <row r="39" spans="2:11" ht="48.75" customHeight="1" x14ac:dyDescent="0.25">
      <c r="B39" s="30" t="s">
        <v>639</v>
      </c>
      <c r="C39" s="45" t="s">
        <v>640</v>
      </c>
      <c r="D39" s="235"/>
      <c r="E39" s="235"/>
      <c r="F39" s="235"/>
    </row>
    <row r="40" spans="2:11" ht="156.75" customHeight="1" x14ac:dyDescent="0.25">
      <c r="B40" s="30" t="s">
        <v>641</v>
      </c>
      <c r="C40" s="45" t="s">
        <v>761</v>
      </c>
      <c r="D40" s="235"/>
      <c r="E40" s="235"/>
      <c r="F40" s="235"/>
    </row>
    <row r="41" spans="2:11" ht="73.5" customHeight="1" x14ac:dyDescent="0.25">
      <c r="B41" s="32" t="s">
        <v>642</v>
      </c>
      <c r="C41" s="45" t="s">
        <v>643</v>
      </c>
      <c r="D41" s="235"/>
      <c r="E41" s="235"/>
      <c r="F41" s="235"/>
    </row>
    <row r="42" spans="2:11" ht="53.25" customHeight="1" x14ac:dyDescent="0.25">
      <c r="B42" s="32" t="s">
        <v>644</v>
      </c>
      <c r="C42" s="45" t="s">
        <v>645</v>
      </c>
      <c r="D42" s="235"/>
      <c r="E42" s="235"/>
      <c r="F42" s="235"/>
    </row>
    <row r="43" spans="2:11" ht="48.75" customHeight="1" x14ac:dyDescent="0.25">
      <c r="B43" s="32" t="s">
        <v>646</v>
      </c>
      <c r="C43" s="45" t="s">
        <v>647</v>
      </c>
      <c r="D43" s="235"/>
      <c r="E43" s="235"/>
      <c r="F43" s="235"/>
    </row>
    <row r="44" spans="2:11" ht="45" customHeight="1" x14ac:dyDescent="0.25">
      <c r="B44" s="19"/>
      <c r="C44" s="20"/>
      <c r="D44" s="20"/>
      <c r="E44" s="20"/>
      <c r="F44" s="20"/>
    </row>
    <row r="45" spans="2:11" ht="33.75" customHeight="1" x14ac:dyDescent="0.25">
      <c r="B45" s="36" t="s">
        <v>656</v>
      </c>
      <c r="C45" s="36" t="s">
        <v>628</v>
      </c>
      <c r="D45" s="245" t="s">
        <v>20</v>
      </c>
      <c r="E45" s="245"/>
      <c r="F45" s="245"/>
    </row>
    <row r="46" spans="2:11" ht="33.75" customHeight="1" x14ac:dyDescent="0.25">
      <c r="B46" s="36"/>
      <c r="C46" s="36"/>
      <c r="D46" s="49" t="s">
        <v>675</v>
      </c>
      <c r="E46" s="49" t="s">
        <v>676</v>
      </c>
      <c r="F46" s="49" t="s">
        <v>678</v>
      </c>
      <c r="G46" s="217"/>
      <c r="H46" s="218"/>
      <c r="I46" s="218"/>
      <c r="J46" s="218"/>
      <c r="K46" s="218"/>
    </row>
    <row r="47" spans="2:11" s="17" customFormat="1" ht="33.75" customHeight="1" x14ac:dyDescent="0.25">
      <c r="B47" s="30" t="s">
        <v>707</v>
      </c>
      <c r="C47" s="50"/>
      <c r="D47" s="50"/>
      <c r="E47" s="50"/>
      <c r="F47" s="50"/>
    </row>
    <row r="48" spans="2:11" ht="32.25" customHeight="1" x14ac:dyDescent="0.25">
      <c r="B48" s="51" t="s">
        <v>720</v>
      </c>
      <c r="C48" s="52" t="s">
        <v>721</v>
      </c>
      <c r="D48" s="34"/>
      <c r="E48" s="34"/>
      <c r="F48" s="34"/>
    </row>
    <row r="49" spans="2:6" ht="48.75" customHeight="1" x14ac:dyDescent="0.25">
      <c r="B49" s="53" t="s">
        <v>657</v>
      </c>
      <c r="C49" s="54"/>
      <c r="D49" s="54"/>
      <c r="E49" s="54"/>
      <c r="F49" s="54"/>
    </row>
    <row r="50" spans="2:6" ht="26.25" customHeight="1" x14ac:dyDescent="0.25">
      <c r="B50" s="51" t="s">
        <v>724</v>
      </c>
      <c r="C50" s="52" t="s">
        <v>723</v>
      </c>
      <c r="D50" s="34"/>
      <c r="E50" s="34"/>
      <c r="F50" s="34"/>
    </row>
    <row r="51" spans="2:6" ht="48.75" customHeight="1" x14ac:dyDescent="0.25">
      <c r="B51" s="55" t="s">
        <v>658</v>
      </c>
      <c r="C51" s="54"/>
      <c r="D51" s="54"/>
      <c r="E51" s="54"/>
      <c r="F51" s="54"/>
    </row>
    <row r="52" spans="2:6" ht="48.75" customHeight="1" x14ac:dyDescent="0.25">
      <c r="B52" s="55" t="s">
        <v>659</v>
      </c>
      <c r="C52" s="54"/>
      <c r="D52" s="54"/>
      <c r="E52" s="54"/>
      <c r="F52" s="54"/>
    </row>
    <row r="53" spans="2:6" ht="48.75" customHeight="1" x14ac:dyDescent="0.25">
      <c r="B53" s="55" t="s">
        <v>660</v>
      </c>
      <c r="C53" s="54"/>
      <c r="D53" s="54"/>
      <c r="E53" s="54"/>
      <c r="F53" s="54"/>
    </row>
    <row r="54" spans="2:6" ht="48.75" customHeight="1" x14ac:dyDescent="0.25">
      <c r="B54" s="55" t="s">
        <v>661</v>
      </c>
      <c r="C54" s="54"/>
      <c r="D54" s="54"/>
      <c r="E54" s="54"/>
      <c r="F54" s="54"/>
    </row>
    <row r="55" spans="2:6" ht="48.75" customHeight="1" x14ac:dyDescent="0.25">
      <c r="B55" s="55" t="s">
        <v>725</v>
      </c>
      <c r="C55" s="54"/>
      <c r="D55" s="54"/>
      <c r="E55" s="54"/>
      <c r="F55" s="54"/>
    </row>
    <row r="56" spans="2:6" ht="48.75" customHeight="1" x14ac:dyDescent="0.25">
      <c r="B56" s="55" t="s">
        <v>662</v>
      </c>
      <c r="C56" s="54"/>
      <c r="D56" s="54"/>
      <c r="E56" s="54"/>
      <c r="F56" s="54"/>
    </row>
    <row r="57" spans="2:6" ht="48.75" customHeight="1" x14ac:dyDescent="0.25">
      <c r="B57" s="53" t="s">
        <v>663</v>
      </c>
      <c r="C57" s="54"/>
      <c r="D57" s="54"/>
      <c r="E57" s="54"/>
      <c r="F57" s="54"/>
    </row>
    <row r="58" spans="2:6" ht="48.75" customHeight="1" x14ac:dyDescent="0.25">
      <c r="B58" s="55" t="s">
        <v>664</v>
      </c>
      <c r="C58" s="54"/>
      <c r="D58" s="54"/>
      <c r="E58" s="54"/>
      <c r="F58" s="54"/>
    </row>
    <row r="59" spans="2:6" ht="48.75" customHeight="1" x14ac:dyDescent="0.25">
      <c r="B59" s="55" t="s">
        <v>665</v>
      </c>
      <c r="C59" s="54"/>
      <c r="D59" s="54"/>
      <c r="E59" s="54"/>
      <c r="F59" s="54"/>
    </row>
    <row r="60" spans="2:6" ht="48.75" customHeight="1" x14ac:dyDescent="0.25">
      <c r="B60" s="55" t="s">
        <v>666</v>
      </c>
      <c r="C60" s="54"/>
      <c r="D60" s="54"/>
      <c r="E60" s="54"/>
      <c r="F60" s="54"/>
    </row>
    <row r="61" spans="2:6" ht="27.75" customHeight="1" x14ac:dyDescent="0.3">
      <c r="B61" s="56" t="s">
        <v>713</v>
      </c>
      <c r="C61" s="219"/>
      <c r="D61" s="219"/>
      <c r="E61" s="219"/>
      <c r="F61" s="219"/>
    </row>
    <row r="62" spans="2:6" ht="22.5" customHeight="1" x14ac:dyDescent="0.25">
      <c r="B62" s="57" t="s">
        <v>685</v>
      </c>
      <c r="C62" s="219"/>
      <c r="D62" s="219"/>
      <c r="E62" s="219"/>
      <c r="F62" s="219"/>
    </row>
    <row r="63" spans="2:6" ht="27" customHeight="1" x14ac:dyDescent="0.3">
      <c r="B63" s="56" t="s">
        <v>727</v>
      </c>
      <c r="C63" s="219"/>
      <c r="D63" s="219"/>
      <c r="E63" s="219"/>
      <c r="F63" s="219"/>
    </row>
    <row r="64" spans="2:6" ht="21" customHeight="1" x14ac:dyDescent="0.25">
      <c r="B64" s="58" t="s">
        <v>726</v>
      </c>
      <c r="C64" s="219"/>
      <c r="D64" s="219"/>
      <c r="E64" s="219"/>
      <c r="F64" s="219"/>
    </row>
    <row r="65" spans="2:6" ht="48.75" customHeight="1" x14ac:dyDescent="0.25">
      <c r="B65" s="53" t="s">
        <v>667</v>
      </c>
      <c r="C65" s="54"/>
      <c r="D65" s="54"/>
      <c r="E65" s="54"/>
      <c r="F65" s="54"/>
    </row>
    <row r="66" spans="2:6" ht="37.5" customHeight="1" x14ac:dyDescent="0.25">
      <c r="B66" s="55" t="s">
        <v>668</v>
      </c>
      <c r="C66" s="54"/>
      <c r="D66" s="54"/>
      <c r="E66" s="54"/>
      <c r="F66" s="54"/>
    </row>
    <row r="67" spans="2:6" ht="37.5" customHeight="1" x14ac:dyDescent="0.25">
      <c r="B67" s="55" t="s">
        <v>669</v>
      </c>
      <c r="C67" s="54"/>
      <c r="D67" s="54"/>
      <c r="E67" s="54"/>
      <c r="F67" s="54"/>
    </row>
    <row r="68" spans="2:6" ht="37.5" customHeight="1" x14ac:dyDescent="0.25">
      <c r="B68" s="55" t="s">
        <v>670</v>
      </c>
      <c r="C68" s="54"/>
      <c r="D68" s="54"/>
      <c r="E68" s="54"/>
      <c r="F68" s="54"/>
    </row>
    <row r="69" spans="2:6" ht="37.5" customHeight="1" x14ac:dyDescent="0.25">
      <c r="B69" s="55" t="s">
        <v>671</v>
      </c>
      <c r="C69" s="54"/>
      <c r="D69" s="54"/>
      <c r="E69" s="54"/>
      <c r="F69" s="54"/>
    </row>
    <row r="70" spans="2:6" ht="48.75" customHeight="1" x14ac:dyDescent="0.25">
      <c r="B70" s="51" t="s">
        <v>672</v>
      </c>
      <c r="C70" s="54"/>
      <c r="D70" s="54"/>
      <c r="E70" s="54"/>
      <c r="F70" s="54"/>
    </row>
    <row r="71" spans="2:6" ht="28.5" customHeight="1" x14ac:dyDescent="0.3">
      <c r="B71" s="59" t="s">
        <v>728</v>
      </c>
      <c r="C71" s="219"/>
      <c r="D71" s="219"/>
      <c r="E71" s="219"/>
      <c r="F71" s="219"/>
    </row>
    <row r="72" spans="2:6" ht="28.5" customHeight="1" x14ac:dyDescent="0.25">
      <c r="B72" s="57" t="s">
        <v>685</v>
      </c>
      <c r="C72" s="219"/>
      <c r="D72" s="219"/>
      <c r="E72" s="219"/>
      <c r="F72" s="219"/>
    </row>
    <row r="73" spans="2:6" ht="61.25" customHeight="1" x14ac:dyDescent="0.25">
      <c r="B73" s="55" t="s">
        <v>893</v>
      </c>
      <c r="C73" s="54" t="s">
        <v>898</v>
      </c>
      <c r="D73" s="54"/>
      <c r="E73" s="54"/>
      <c r="F73" s="54"/>
    </row>
    <row r="74" spans="2:6" ht="48.75" customHeight="1" x14ac:dyDescent="0.25">
      <c r="B74" s="55" t="s">
        <v>673</v>
      </c>
      <c r="C74" s="54" t="s">
        <v>892</v>
      </c>
      <c r="D74" s="54"/>
      <c r="E74" s="54"/>
      <c r="F74" s="54"/>
    </row>
    <row r="75" spans="2:6" ht="75" customHeight="1" x14ac:dyDescent="0.25">
      <c r="B75" s="55" t="s">
        <v>744</v>
      </c>
      <c r="C75" s="162" t="s">
        <v>897</v>
      </c>
      <c r="D75" s="54"/>
      <c r="E75" s="54"/>
      <c r="F75" s="54"/>
    </row>
    <row r="76" spans="2:6" ht="57" customHeight="1" x14ac:dyDescent="0.25">
      <c r="B76" s="53" t="s">
        <v>729</v>
      </c>
      <c r="C76" s="54" t="s">
        <v>730</v>
      </c>
      <c r="D76" s="54"/>
      <c r="E76" s="54"/>
      <c r="F76" s="54"/>
    </row>
    <row r="77" spans="2:6" ht="48.75" customHeight="1" x14ac:dyDescent="0.3">
      <c r="B77" s="59" t="s">
        <v>731</v>
      </c>
      <c r="C77" s="54" t="s">
        <v>732</v>
      </c>
      <c r="D77" s="54"/>
      <c r="E77" s="54"/>
      <c r="F77" s="54"/>
    </row>
    <row r="78" spans="2:6" ht="38.25" customHeight="1" x14ac:dyDescent="0.25">
      <c r="B78" s="51" t="s">
        <v>733</v>
      </c>
      <c r="C78" s="54" t="s">
        <v>734</v>
      </c>
      <c r="D78" s="54"/>
      <c r="E78" s="54"/>
      <c r="F78" s="54"/>
    </row>
    <row r="79" spans="2:6" ht="33" customHeight="1" x14ac:dyDescent="0.25">
      <c r="B79" s="51" t="s">
        <v>674</v>
      </c>
      <c r="C79" s="54"/>
      <c r="D79" s="54"/>
      <c r="E79" s="54"/>
      <c r="F79" s="54"/>
    </row>
    <row r="80" spans="2:6" ht="42" customHeight="1" x14ac:dyDescent="0.25">
      <c r="B80" s="161" t="s">
        <v>896</v>
      </c>
      <c r="C80" s="19"/>
      <c r="D80" s="20"/>
      <c r="E80" s="20"/>
      <c r="F80" s="20"/>
    </row>
    <row r="81" spans="2:6" ht="33.75" customHeight="1" x14ac:dyDescent="0.25">
      <c r="B81" s="60" t="s">
        <v>648</v>
      </c>
      <c r="C81" s="61" t="s">
        <v>628</v>
      </c>
      <c r="D81" s="236" t="s">
        <v>20</v>
      </c>
      <c r="E81" s="236"/>
      <c r="F81" s="236"/>
    </row>
    <row r="82" spans="2:6" ht="22.5" customHeight="1" x14ac:dyDescent="0.25">
      <c r="B82" s="32" t="s">
        <v>707</v>
      </c>
      <c r="C82" s="42"/>
      <c r="D82" s="235"/>
      <c r="E82" s="235"/>
      <c r="F82" s="235"/>
    </row>
    <row r="83" spans="2:6" ht="33.75" customHeight="1" x14ac:dyDescent="0.25">
      <c r="B83" s="32" t="s">
        <v>716</v>
      </c>
      <c r="C83" s="42"/>
      <c r="D83" s="219"/>
      <c r="E83" s="219"/>
      <c r="F83" s="219"/>
    </row>
    <row r="84" spans="2:6" ht="48.75" customHeight="1" x14ac:dyDescent="0.25">
      <c r="B84" s="32" t="s">
        <v>57</v>
      </c>
      <c r="C84" s="42"/>
      <c r="D84" s="235"/>
      <c r="E84" s="235"/>
      <c r="F84" s="235"/>
    </row>
    <row r="85" spans="2:6" ht="21.75" customHeight="1" x14ac:dyDescent="0.3">
      <c r="B85" s="38" t="s">
        <v>709</v>
      </c>
      <c r="C85" s="222"/>
      <c r="D85" s="219"/>
      <c r="E85" s="219"/>
      <c r="F85" s="219"/>
    </row>
    <row r="86" spans="2:6" ht="16.5" customHeight="1" x14ac:dyDescent="0.25">
      <c r="B86" s="37" t="s">
        <v>685</v>
      </c>
      <c r="C86" s="222"/>
      <c r="D86" s="219"/>
      <c r="E86" s="219"/>
      <c r="F86" s="219"/>
    </row>
    <row r="87" spans="2:6" ht="48.75" customHeight="1" x14ac:dyDescent="0.25">
      <c r="B87" s="32" t="s">
        <v>58</v>
      </c>
      <c r="C87" s="42" t="s">
        <v>649</v>
      </c>
      <c r="D87" s="235"/>
      <c r="E87" s="235"/>
      <c r="F87" s="235"/>
    </row>
    <row r="88" spans="2:6" ht="48.75" customHeight="1" x14ac:dyDescent="0.25">
      <c r="B88" s="32" t="s">
        <v>56</v>
      </c>
      <c r="C88" s="42" t="s">
        <v>650</v>
      </c>
      <c r="D88" s="235"/>
      <c r="E88" s="235"/>
      <c r="F88" s="235"/>
    </row>
    <row r="89" spans="2:6" ht="48.75" customHeight="1" x14ac:dyDescent="0.25">
      <c r="B89" s="32" t="s">
        <v>651</v>
      </c>
      <c r="C89" s="42" t="s">
        <v>735</v>
      </c>
      <c r="D89" s="235"/>
      <c r="E89" s="235"/>
      <c r="F89" s="235"/>
    </row>
    <row r="90" spans="2:6" ht="43.4" customHeight="1" x14ac:dyDescent="0.25">
      <c r="B90" s="19"/>
      <c r="C90" s="19"/>
      <c r="D90" s="20"/>
      <c r="E90" s="20"/>
      <c r="F90" s="20"/>
    </row>
    <row r="91" spans="2:6" ht="33.75" customHeight="1" x14ac:dyDescent="0.25">
      <c r="B91" s="36" t="s">
        <v>738</v>
      </c>
      <c r="C91" s="233" t="s">
        <v>20</v>
      </c>
      <c r="D91" s="233"/>
      <c r="E91" s="233"/>
      <c r="F91" s="233"/>
    </row>
    <row r="92" spans="2:6" ht="33.75" customHeight="1" x14ac:dyDescent="0.25">
      <c r="B92" s="36"/>
      <c r="C92" s="233" t="s">
        <v>736</v>
      </c>
      <c r="D92" s="233"/>
      <c r="E92" s="233" t="s">
        <v>737</v>
      </c>
      <c r="F92" s="233"/>
    </row>
    <row r="93" spans="2:6" ht="20.25" customHeight="1" x14ac:dyDescent="0.25">
      <c r="B93" s="30" t="s">
        <v>681</v>
      </c>
      <c r="C93" s="222"/>
      <c r="D93" s="222"/>
      <c r="E93" s="219"/>
      <c r="F93" s="219"/>
    </row>
    <row r="94" spans="2:6" ht="28.5" customHeight="1" x14ac:dyDescent="0.25">
      <c r="B94" s="234" t="s">
        <v>716</v>
      </c>
      <c r="C94" s="222"/>
      <c r="D94" s="222"/>
      <c r="E94" s="219"/>
      <c r="F94" s="219"/>
    </row>
    <row r="95" spans="2:6" ht="21.75" customHeight="1" x14ac:dyDescent="0.25">
      <c r="B95" s="234"/>
      <c r="C95" s="222"/>
      <c r="D95" s="222"/>
      <c r="E95" s="219"/>
      <c r="F95" s="219"/>
    </row>
    <row r="96" spans="2:6" ht="48.75" customHeight="1" x14ac:dyDescent="0.25">
      <c r="B96" s="30" t="s">
        <v>57</v>
      </c>
      <c r="C96" s="222"/>
      <c r="D96" s="222"/>
      <c r="E96" s="219"/>
      <c r="F96" s="219"/>
    </row>
    <row r="97" spans="2:6" ht="21" customHeight="1" x14ac:dyDescent="0.3">
      <c r="B97" s="38" t="s">
        <v>709</v>
      </c>
      <c r="C97" s="222"/>
      <c r="D97" s="222"/>
      <c r="E97" s="219"/>
      <c r="F97" s="219"/>
    </row>
    <row r="98" spans="2:6" ht="15.75" customHeight="1" x14ac:dyDescent="0.25">
      <c r="B98" s="43" t="s">
        <v>685</v>
      </c>
      <c r="C98" s="222"/>
      <c r="D98" s="222"/>
      <c r="E98" s="219"/>
      <c r="F98" s="219"/>
    </row>
    <row r="99" spans="2:6" ht="24.75" customHeight="1" x14ac:dyDescent="0.25">
      <c r="B99" s="30" t="s">
        <v>58</v>
      </c>
      <c r="C99" s="232"/>
      <c r="D99" s="232"/>
      <c r="E99" s="219"/>
      <c r="F99" s="219"/>
    </row>
    <row r="100" spans="2:6" ht="41.25" customHeight="1" x14ac:dyDescent="0.25">
      <c r="B100" s="33" t="s">
        <v>652</v>
      </c>
      <c r="C100" s="232"/>
      <c r="D100" s="232"/>
      <c r="E100" s="219"/>
      <c r="F100" s="219"/>
    </row>
    <row r="101" spans="2:6" ht="48.75" customHeight="1" x14ac:dyDescent="0.25">
      <c r="B101" s="30" t="s">
        <v>56</v>
      </c>
      <c r="C101" s="222"/>
      <c r="D101" s="222"/>
      <c r="E101" s="219"/>
      <c r="F101" s="219"/>
    </row>
    <row r="102" spans="2:6" ht="45" customHeight="1" x14ac:dyDescent="0.25">
      <c r="E102" s="10"/>
      <c r="F102" s="10"/>
    </row>
    <row r="103" spans="2:6" ht="33.75" customHeight="1" x14ac:dyDescent="0.25">
      <c r="B103" s="61" t="s">
        <v>653</v>
      </c>
      <c r="C103" s="36" t="s">
        <v>628</v>
      </c>
      <c r="D103" s="236" t="s">
        <v>20</v>
      </c>
      <c r="E103" s="236"/>
      <c r="F103" s="236"/>
    </row>
    <row r="104" spans="2:6" ht="22.5" customHeight="1" x14ac:dyDescent="0.25">
      <c r="B104" s="62" t="s">
        <v>707</v>
      </c>
      <c r="C104" s="50"/>
      <c r="D104" s="231"/>
      <c r="E104" s="231"/>
      <c r="F104" s="231"/>
    </row>
    <row r="105" spans="2:6" ht="48.75" customHeight="1" x14ac:dyDescent="0.25">
      <c r="B105" s="30" t="s">
        <v>739</v>
      </c>
      <c r="C105" s="42"/>
      <c r="D105" s="235"/>
      <c r="E105" s="235"/>
      <c r="F105" s="235"/>
    </row>
    <row r="106" spans="2:6" ht="48.75" customHeight="1" x14ac:dyDescent="0.25">
      <c r="B106" s="30" t="s">
        <v>654</v>
      </c>
      <c r="C106" s="42" t="s">
        <v>740</v>
      </c>
      <c r="D106" s="235"/>
      <c r="E106" s="235"/>
      <c r="F106" s="235"/>
    </row>
    <row r="107" spans="2:6" ht="48.75" customHeight="1" x14ac:dyDescent="0.25">
      <c r="B107" s="30" t="s">
        <v>756</v>
      </c>
      <c r="C107" s="42"/>
      <c r="D107" s="235"/>
      <c r="E107" s="235"/>
      <c r="F107" s="235"/>
    </row>
    <row r="108" spans="2:6" ht="48.75" customHeight="1" x14ac:dyDescent="0.25">
      <c r="B108" s="30" t="s">
        <v>679</v>
      </c>
      <c r="C108" s="42"/>
      <c r="D108" s="235"/>
      <c r="E108" s="235"/>
      <c r="F108" s="235"/>
    </row>
    <row r="109" spans="2:6" ht="48.75" customHeight="1" x14ac:dyDescent="0.25">
      <c r="B109" s="30" t="s">
        <v>655</v>
      </c>
      <c r="C109" s="42"/>
      <c r="D109" s="235"/>
      <c r="E109" s="235"/>
      <c r="F109" s="235"/>
    </row>
    <row r="110" spans="2:6" ht="48.75" customHeight="1" x14ac:dyDescent="0.25">
      <c r="B110" s="30" t="s">
        <v>741</v>
      </c>
      <c r="C110" s="42"/>
      <c r="D110" s="235"/>
      <c r="E110" s="235"/>
      <c r="F110" s="235"/>
    </row>
  </sheetData>
  <mergeCells count="86">
    <mergeCell ref="D45:F45"/>
    <mergeCell ref="D7:F7"/>
    <mergeCell ref="D9:F9"/>
    <mergeCell ref="D42:F42"/>
    <mergeCell ref="D43:F43"/>
    <mergeCell ref="D41:F41"/>
    <mergeCell ref="D17:F17"/>
    <mergeCell ref="D32:F32"/>
    <mergeCell ref="D26:F26"/>
    <mergeCell ref="D25:F25"/>
    <mergeCell ref="D30:F30"/>
    <mergeCell ref="D29:F29"/>
    <mergeCell ref="D6:F6"/>
    <mergeCell ref="D14:F14"/>
    <mergeCell ref="D15:F15"/>
    <mergeCell ref="D16:F16"/>
    <mergeCell ref="D12:F12"/>
    <mergeCell ref="D8:F8"/>
    <mergeCell ref="B4:C4"/>
    <mergeCell ref="D13:F13"/>
    <mergeCell ref="D109:F109"/>
    <mergeCell ref="D110:F110"/>
    <mergeCell ref="D105:F105"/>
    <mergeCell ref="D106:F106"/>
    <mergeCell ref="D107:F107"/>
    <mergeCell ref="D108:F108"/>
    <mergeCell ref="D27:F27"/>
    <mergeCell ref="D31:F31"/>
    <mergeCell ref="D28:F28"/>
    <mergeCell ref="D18:F18"/>
    <mergeCell ref="D19:F19"/>
    <mergeCell ref="D20:F20"/>
    <mergeCell ref="D22:F22"/>
    <mergeCell ref="D103:F103"/>
    <mergeCell ref="C10:C11"/>
    <mergeCell ref="D10:F11"/>
    <mergeCell ref="C23:C24"/>
    <mergeCell ref="D23:F24"/>
    <mergeCell ref="D21:F21"/>
    <mergeCell ref="C33:C34"/>
    <mergeCell ref="D40:F40"/>
    <mergeCell ref="B35:B36"/>
    <mergeCell ref="D33:F34"/>
    <mergeCell ref="D35:F36"/>
    <mergeCell ref="D37:F37"/>
    <mergeCell ref="D38:F38"/>
    <mergeCell ref="D39:F39"/>
    <mergeCell ref="C61:C62"/>
    <mergeCell ref="D61:D62"/>
    <mergeCell ref="E61:E62"/>
    <mergeCell ref="F61:F62"/>
    <mergeCell ref="C85:C86"/>
    <mergeCell ref="D85:F86"/>
    <mergeCell ref="D81:F81"/>
    <mergeCell ref="E96:F96"/>
    <mergeCell ref="B94:B95"/>
    <mergeCell ref="C63:C64"/>
    <mergeCell ref="D63:D64"/>
    <mergeCell ref="E63:E64"/>
    <mergeCell ref="F63:F64"/>
    <mergeCell ref="C71:C72"/>
    <mergeCell ref="D71:D72"/>
    <mergeCell ref="E71:E72"/>
    <mergeCell ref="F71:F72"/>
    <mergeCell ref="D82:F82"/>
    <mergeCell ref="D84:F84"/>
    <mergeCell ref="D87:F87"/>
    <mergeCell ref="D88:F88"/>
    <mergeCell ref="D89:F89"/>
    <mergeCell ref="D83:F83"/>
    <mergeCell ref="D104:F104"/>
    <mergeCell ref="G46:K46"/>
    <mergeCell ref="C96:D96"/>
    <mergeCell ref="C97:D98"/>
    <mergeCell ref="E97:F98"/>
    <mergeCell ref="C99:D100"/>
    <mergeCell ref="E99:F100"/>
    <mergeCell ref="C91:F91"/>
    <mergeCell ref="C92:D92"/>
    <mergeCell ref="E92:F92"/>
    <mergeCell ref="C93:D93"/>
    <mergeCell ref="E93:F93"/>
    <mergeCell ref="C94:D95"/>
    <mergeCell ref="E94:F95"/>
    <mergeCell ref="C101:D101"/>
    <mergeCell ref="E101:F101"/>
  </mergeCells>
  <dataValidations count="1">
    <dataValidation type="list" allowBlank="1" showInputMessage="1" showErrorMessage="1" sqref="D17:F17" xr:uid="{00000000-0002-0000-0300-000000000000}">
      <formula1>"Yes,No"</formula1>
    </dataValidation>
  </dataValidations>
  <pageMargins left="0.7" right="0.7" top="0.75" bottom="0.75" header="0.3" footer="0.3"/>
  <pageSetup paperSize="8" scale="8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pageSetUpPr fitToPage="1"/>
  </sheetPr>
  <dimension ref="B2:K43"/>
  <sheetViews>
    <sheetView showGridLines="0" topLeftCell="A21" zoomScale="70" zoomScaleNormal="70" workbookViewId="0">
      <selection activeCell="C35" sqref="C35"/>
    </sheetView>
  </sheetViews>
  <sheetFormatPr defaultColWidth="8.58203125" defaultRowHeight="13.5" x14ac:dyDescent="0.25"/>
  <cols>
    <col min="1" max="1" width="8.58203125" style="1" customWidth="1"/>
    <col min="2" max="2" width="34.58203125" style="1" customWidth="1"/>
    <col min="3" max="3" width="41.08203125" style="1" customWidth="1"/>
    <col min="4" max="4" width="25.58203125" style="10" customWidth="1"/>
    <col min="5" max="6" width="25.58203125" style="1" customWidth="1"/>
    <col min="7" max="7" width="8.58203125" style="1"/>
    <col min="8" max="8" width="14.5" style="1" customWidth="1"/>
    <col min="9" max="16384" width="8.58203125" style="1"/>
  </cols>
  <sheetData>
    <row r="2" spans="2:11" ht="50.15" customHeight="1" x14ac:dyDescent="0.25"/>
    <row r="3" spans="2:11" ht="63" customHeight="1" x14ac:dyDescent="0.25"/>
    <row r="4" spans="2:11" s="3" customFormat="1" ht="45.75" customHeight="1" x14ac:dyDescent="0.25">
      <c r="B4" s="247" t="s">
        <v>757</v>
      </c>
      <c r="C4" s="247"/>
      <c r="D4" s="247"/>
      <c r="E4" s="247"/>
      <c r="F4" s="247"/>
    </row>
    <row r="5" spans="2:11" s="3" customFormat="1" ht="24" customHeight="1" x14ac:dyDescent="0.25">
      <c r="B5" s="248" t="s">
        <v>758</v>
      </c>
      <c r="C5" s="248"/>
      <c r="D5" s="248"/>
      <c r="E5" s="248"/>
      <c r="F5" s="248"/>
    </row>
    <row r="6" spans="2:11" s="3" customFormat="1" ht="38.15" customHeight="1" x14ac:dyDescent="0.25">
      <c r="B6" s="63"/>
      <c r="C6" s="65"/>
      <c r="D6" s="64"/>
      <c r="E6" s="64"/>
      <c r="F6" s="64"/>
    </row>
    <row r="7" spans="2:11" ht="33.75" customHeight="1" x14ac:dyDescent="0.25">
      <c r="B7" s="36" t="s">
        <v>656</v>
      </c>
      <c r="C7" s="36" t="s">
        <v>628</v>
      </c>
      <c r="D7" s="245" t="s">
        <v>20</v>
      </c>
      <c r="E7" s="245"/>
      <c r="F7" s="245"/>
    </row>
    <row r="8" spans="2:11" ht="33.75" customHeight="1" x14ac:dyDescent="0.25">
      <c r="B8" s="36"/>
      <c r="C8" s="36"/>
      <c r="D8" s="49" t="s">
        <v>675</v>
      </c>
      <c r="E8" s="49" t="s">
        <v>676</v>
      </c>
      <c r="F8" s="49" t="s">
        <v>678</v>
      </c>
      <c r="G8" s="217"/>
      <c r="H8" s="218"/>
      <c r="I8" s="218"/>
      <c r="J8" s="218"/>
      <c r="K8" s="218"/>
    </row>
    <row r="9" spans="2:11" s="17" customFormat="1" ht="33.75" customHeight="1" x14ac:dyDescent="0.25">
      <c r="B9" s="30" t="s">
        <v>707</v>
      </c>
      <c r="C9" s="50"/>
      <c r="D9" s="50"/>
      <c r="E9" s="50"/>
      <c r="F9" s="50"/>
    </row>
    <row r="10" spans="2:11" ht="32.25" customHeight="1" x14ac:dyDescent="0.25">
      <c r="B10" s="51" t="s">
        <v>720</v>
      </c>
      <c r="C10" s="52" t="s">
        <v>721</v>
      </c>
      <c r="D10" s="34"/>
      <c r="E10" s="34"/>
      <c r="F10" s="34"/>
    </row>
    <row r="11" spans="2:11" ht="48.75" customHeight="1" x14ac:dyDescent="0.25">
      <c r="B11" s="53" t="s">
        <v>657</v>
      </c>
      <c r="C11" s="54"/>
      <c r="D11" s="54"/>
      <c r="E11" s="54"/>
      <c r="F11" s="54"/>
    </row>
    <row r="12" spans="2:11" ht="26.25" customHeight="1" x14ac:dyDescent="0.25">
      <c r="B12" s="51" t="s">
        <v>724</v>
      </c>
      <c r="C12" s="52" t="s">
        <v>723</v>
      </c>
      <c r="D12" s="34"/>
      <c r="E12" s="34"/>
      <c r="F12" s="34"/>
    </row>
    <row r="13" spans="2:11" ht="48.75" customHeight="1" x14ac:dyDescent="0.25">
      <c r="B13" s="55" t="s">
        <v>658</v>
      </c>
      <c r="C13" s="54"/>
      <c r="D13" s="54"/>
      <c r="E13" s="54"/>
      <c r="F13" s="54"/>
    </row>
    <row r="14" spans="2:11" ht="48.75" customHeight="1" x14ac:dyDescent="0.25">
      <c r="B14" s="55" t="s">
        <v>659</v>
      </c>
      <c r="C14" s="54"/>
      <c r="D14" s="54"/>
      <c r="E14" s="54"/>
      <c r="F14" s="54"/>
    </row>
    <row r="15" spans="2:11" ht="48.75" customHeight="1" x14ac:dyDescent="0.25">
      <c r="B15" s="55" t="s">
        <v>660</v>
      </c>
      <c r="C15" s="54"/>
      <c r="D15" s="54"/>
      <c r="E15" s="54"/>
      <c r="F15" s="54"/>
    </row>
    <row r="16" spans="2:11" ht="48.75" customHeight="1" x14ac:dyDescent="0.25">
      <c r="B16" s="55" t="s">
        <v>661</v>
      </c>
      <c r="C16" s="54"/>
      <c r="D16" s="54"/>
      <c r="E16" s="54"/>
      <c r="F16" s="54"/>
    </row>
    <row r="17" spans="2:6" ht="48.75" customHeight="1" x14ac:dyDescent="0.25">
      <c r="B17" s="55" t="s">
        <v>725</v>
      </c>
      <c r="C17" s="54"/>
      <c r="D17" s="54"/>
      <c r="E17" s="54"/>
      <c r="F17" s="54"/>
    </row>
    <row r="18" spans="2:6" ht="48.75" customHeight="1" x14ac:dyDescent="0.25">
      <c r="B18" s="55" t="s">
        <v>662</v>
      </c>
      <c r="C18" s="54"/>
      <c r="D18" s="54"/>
      <c r="E18" s="54"/>
      <c r="F18" s="54"/>
    </row>
    <row r="19" spans="2:6" ht="48.75" customHeight="1" x14ac:dyDescent="0.25">
      <c r="B19" s="53" t="s">
        <v>663</v>
      </c>
      <c r="C19" s="54"/>
      <c r="D19" s="54"/>
      <c r="E19" s="54"/>
      <c r="F19" s="54"/>
    </row>
    <row r="20" spans="2:6" ht="48.75" customHeight="1" x14ac:dyDescent="0.25">
      <c r="B20" s="55" t="s">
        <v>664</v>
      </c>
      <c r="C20" s="54"/>
      <c r="D20" s="54"/>
      <c r="E20" s="54"/>
      <c r="F20" s="54"/>
    </row>
    <row r="21" spans="2:6" ht="48.75" customHeight="1" x14ac:dyDescent="0.25">
      <c r="B21" s="55" t="s">
        <v>665</v>
      </c>
      <c r="C21" s="54"/>
      <c r="D21" s="54"/>
      <c r="E21" s="54"/>
      <c r="F21" s="54"/>
    </row>
    <row r="22" spans="2:6" ht="48.75" customHeight="1" x14ac:dyDescent="0.25">
      <c r="B22" s="55" t="s">
        <v>666</v>
      </c>
      <c r="C22" s="54"/>
      <c r="D22" s="54"/>
      <c r="E22" s="54"/>
      <c r="F22" s="54"/>
    </row>
    <row r="23" spans="2:6" ht="27.75" customHeight="1" x14ac:dyDescent="0.3">
      <c r="B23" s="56" t="s">
        <v>713</v>
      </c>
      <c r="C23" s="219"/>
      <c r="D23" s="219"/>
      <c r="E23" s="219"/>
      <c r="F23" s="219"/>
    </row>
    <row r="24" spans="2:6" ht="22.5" customHeight="1" x14ac:dyDescent="0.25">
      <c r="B24" s="57" t="s">
        <v>685</v>
      </c>
      <c r="C24" s="219"/>
      <c r="D24" s="219"/>
      <c r="E24" s="219"/>
      <c r="F24" s="219"/>
    </row>
    <row r="25" spans="2:6" ht="27" customHeight="1" x14ac:dyDescent="0.3">
      <c r="B25" s="56" t="s">
        <v>727</v>
      </c>
      <c r="C25" s="219"/>
      <c r="D25" s="219"/>
      <c r="E25" s="219"/>
      <c r="F25" s="219"/>
    </row>
    <row r="26" spans="2:6" ht="21" customHeight="1" x14ac:dyDescent="0.25">
      <c r="B26" s="58" t="s">
        <v>726</v>
      </c>
      <c r="C26" s="219"/>
      <c r="D26" s="219"/>
      <c r="E26" s="219"/>
      <c r="F26" s="219"/>
    </row>
    <row r="27" spans="2:6" ht="48.75" customHeight="1" x14ac:dyDescent="0.25">
      <c r="B27" s="53" t="s">
        <v>667</v>
      </c>
      <c r="C27" s="54"/>
      <c r="D27" s="54"/>
      <c r="E27" s="54"/>
      <c r="F27" s="54"/>
    </row>
    <row r="28" spans="2:6" ht="37.5" customHeight="1" x14ac:dyDescent="0.25">
      <c r="B28" s="55" t="s">
        <v>668</v>
      </c>
      <c r="C28" s="54"/>
      <c r="D28" s="54"/>
      <c r="E28" s="54"/>
      <c r="F28" s="54"/>
    </row>
    <row r="29" spans="2:6" ht="37.5" customHeight="1" x14ac:dyDescent="0.25">
      <c r="B29" s="55" t="s">
        <v>669</v>
      </c>
      <c r="C29" s="54"/>
      <c r="D29" s="54"/>
      <c r="E29" s="54"/>
      <c r="F29" s="54"/>
    </row>
    <row r="30" spans="2:6" ht="37.5" customHeight="1" x14ac:dyDescent="0.25">
      <c r="B30" s="55" t="s">
        <v>670</v>
      </c>
      <c r="C30" s="54"/>
      <c r="D30" s="54"/>
      <c r="E30" s="54"/>
      <c r="F30" s="54"/>
    </row>
    <row r="31" spans="2:6" ht="37.5" customHeight="1" x14ac:dyDescent="0.25">
      <c r="B31" s="55" t="s">
        <v>671</v>
      </c>
      <c r="C31" s="54"/>
      <c r="D31" s="54"/>
      <c r="E31" s="54"/>
      <c r="F31" s="54"/>
    </row>
    <row r="32" spans="2:6" ht="48.75" customHeight="1" x14ac:dyDescent="0.25">
      <c r="B32" s="51" t="s">
        <v>672</v>
      </c>
      <c r="C32" s="54"/>
      <c r="D32" s="54"/>
      <c r="E32" s="54"/>
      <c r="F32" s="54"/>
    </row>
    <row r="33" spans="2:6" ht="28.5" customHeight="1" x14ac:dyDescent="0.3">
      <c r="B33" s="59" t="s">
        <v>728</v>
      </c>
      <c r="C33" s="219"/>
      <c r="D33" s="219"/>
      <c r="E33" s="219"/>
      <c r="F33" s="219"/>
    </row>
    <row r="34" spans="2:6" ht="28.5" customHeight="1" x14ac:dyDescent="0.25">
      <c r="B34" s="57" t="s">
        <v>685</v>
      </c>
      <c r="C34" s="219"/>
      <c r="D34" s="219"/>
      <c r="E34" s="219"/>
      <c r="F34" s="219"/>
    </row>
    <row r="35" spans="2:6" ht="58.5" customHeight="1" x14ac:dyDescent="0.25">
      <c r="B35" s="55" t="s">
        <v>893</v>
      </c>
      <c r="C35" s="42" t="s">
        <v>898</v>
      </c>
      <c r="D35" s="54"/>
      <c r="E35" s="54"/>
      <c r="F35" s="54"/>
    </row>
    <row r="36" spans="2:6" ht="48.75" customHeight="1" x14ac:dyDescent="0.25">
      <c r="B36" s="55" t="s">
        <v>673</v>
      </c>
      <c r="C36" s="42" t="s">
        <v>892</v>
      </c>
      <c r="D36" s="54"/>
      <c r="E36" s="54"/>
      <c r="F36" s="54"/>
    </row>
    <row r="37" spans="2:6" ht="78" customHeight="1" x14ac:dyDescent="0.25">
      <c r="B37" s="55" t="s">
        <v>744</v>
      </c>
      <c r="C37" s="42" t="s">
        <v>897</v>
      </c>
      <c r="D37" s="54"/>
      <c r="E37" s="54"/>
      <c r="F37" s="54"/>
    </row>
    <row r="38" spans="2:6" ht="57" customHeight="1" x14ac:dyDescent="0.25">
      <c r="B38" s="53" t="s">
        <v>729</v>
      </c>
      <c r="C38" s="42" t="s">
        <v>730</v>
      </c>
      <c r="D38" s="54"/>
      <c r="E38" s="54"/>
      <c r="F38" s="54"/>
    </row>
    <row r="39" spans="2:6" ht="48.75" customHeight="1" x14ac:dyDescent="0.3">
      <c r="B39" s="59" t="s">
        <v>731</v>
      </c>
      <c r="C39" s="54" t="s">
        <v>732</v>
      </c>
      <c r="D39" s="54"/>
      <c r="E39" s="54"/>
      <c r="F39" s="54"/>
    </row>
    <row r="40" spans="2:6" ht="38.25" customHeight="1" x14ac:dyDescent="0.25">
      <c r="B40" s="51" t="s">
        <v>733</v>
      </c>
      <c r="C40" s="54" t="s">
        <v>734</v>
      </c>
      <c r="D40" s="54"/>
      <c r="E40" s="54"/>
      <c r="F40" s="54"/>
    </row>
    <row r="41" spans="2:6" ht="33" customHeight="1" x14ac:dyDescent="0.25">
      <c r="B41" s="51" t="s">
        <v>674</v>
      </c>
      <c r="C41" s="54"/>
      <c r="D41" s="54"/>
      <c r="E41" s="54"/>
      <c r="F41" s="54"/>
    </row>
    <row r="42" spans="2:6" ht="33.75" customHeight="1" x14ac:dyDescent="0.25">
      <c r="B42" s="19" t="s">
        <v>895</v>
      </c>
      <c r="C42" s="19"/>
      <c r="D42" s="23"/>
      <c r="E42" s="23"/>
      <c r="F42" s="23"/>
    </row>
    <row r="43" spans="2:6" x14ac:dyDescent="0.25">
      <c r="B43" s="1" t="s">
        <v>894</v>
      </c>
    </row>
  </sheetData>
  <mergeCells count="16">
    <mergeCell ref="C33:C34"/>
    <mergeCell ref="D33:D34"/>
    <mergeCell ref="E33:E34"/>
    <mergeCell ref="F33:F34"/>
    <mergeCell ref="B4:F4"/>
    <mergeCell ref="B5:F5"/>
    <mergeCell ref="C25:C26"/>
    <mergeCell ref="D25:D26"/>
    <mergeCell ref="E25:E26"/>
    <mergeCell ref="F25:F26"/>
    <mergeCell ref="D7:F7"/>
    <mergeCell ref="G8:K8"/>
    <mergeCell ref="C23:C24"/>
    <mergeCell ref="D23:D24"/>
    <mergeCell ref="E23:E24"/>
    <mergeCell ref="F23:F24"/>
  </mergeCells>
  <pageMargins left="0.7" right="0.7" top="0.75" bottom="0.75" header="0.3" footer="0.3"/>
  <pageSetup paperSize="8" scale="8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pageSetUpPr fitToPage="1"/>
  </sheetPr>
  <dimension ref="B2:H41"/>
  <sheetViews>
    <sheetView showGridLines="0" zoomScale="90" zoomScaleNormal="90" workbookViewId="0">
      <selection activeCell="H11" sqref="H11"/>
    </sheetView>
  </sheetViews>
  <sheetFormatPr defaultColWidth="8.58203125" defaultRowHeight="13.5" x14ac:dyDescent="0.25"/>
  <cols>
    <col min="1" max="1" width="8.58203125" style="1" customWidth="1"/>
    <col min="2" max="2" width="40.08203125" style="1" customWidth="1"/>
    <col min="3" max="3" width="25.4140625" style="1" customWidth="1"/>
    <col min="4" max="4" width="25.58203125" style="10" customWidth="1"/>
    <col min="5" max="6" width="25.58203125" style="1" customWidth="1"/>
    <col min="7" max="7" width="8.58203125" style="1"/>
    <col min="8" max="8" width="14.5" style="1" customWidth="1"/>
    <col min="9" max="16384" width="8.58203125" style="1"/>
  </cols>
  <sheetData>
    <row r="2" spans="2:8" ht="50.15" customHeight="1" x14ac:dyDescent="0.25"/>
    <row r="3" spans="2:8" ht="60" customHeight="1" x14ac:dyDescent="0.25"/>
    <row r="4" spans="2:8" s="3" customFormat="1" ht="45.75" customHeight="1" x14ac:dyDescent="0.25">
      <c r="B4" s="240" t="s">
        <v>901</v>
      </c>
      <c r="C4" s="241"/>
      <c r="D4" s="241"/>
      <c r="E4" s="241"/>
      <c r="F4" s="260"/>
    </row>
    <row r="5" spans="2:8" s="3" customFormat="1" ht="27.75" customHeight="1" x14ac:dyDescent="0.25">
      <c r="B5" s="261" t="s">
        <v>902</v>
      </c>
      <c r="C5" s="262"/>
      <c r="D5" s="262"/>
      <c r="E5" s="262"/>
      <c r="F5" s="263"/>
    </row>
    <row r="6" spans="2:8" s="3" customFormat="1" ht="23" customHeight="1" x14ac:dyDescent="0.25">
      <c r="B6" s="63"/>
      <c r="C6" s="65"/>
      <c r="D6" s="64"/>
      <c r="E6" s="64"/>
      <c r="F6" s="64"/>
    </row>
    <row r="7" spans="2:8" ht="30" customHeight="1" x14ac:dyDescent="0.25">
      <c r="B7" s="61" t="s">
        <v>903</v>
      </c>
      <c r="C7" s="36" t="s">
        <v>628</v>
      </c>
      <c r="D7" s="236" t="s">
        <v>20</v>
      </c>
      <c r="E7" s="236"/>
      <c r="F7" s="236"/>
    </row>
    <row r="8" spans="2:8" ht="24" customHeight="1" x14ac:dyDescent="0.25">
      <c r="B8" s="62" t="s">
        <v>904</v>
      </c>
      <c r="C8" s="165" t="s">
        <v>905</v>
      </c>
      <c r="D8" s="259"/>
      <c r="E8" s="259"/>
      <c r="F8" s="259"/>
    </row>
    <row r="9" spans="2:8" ht="47.4" customHeight="1" x14ac:dyDescent="0.25">
      <c r="B9" s="30" t="s">
        <v>739</v>
      </c>
      <c r="C9" s="42" t="s">
        <v>906</v>
      </c>
      <c r="D9" s="235"/>
      <c r="E9" s="235"/>
      <c r="F9" s="235"/>
    </row>
    <row r="10" spans="2:8" ht="30.65" customHeight="1" x14ac:dyDescent="0.25">
      <c r="B10" s="30" t="s">
        <v>654</v>
      </c>
      <c r="C10" s="42" t="s">
        <v>740</v>
      </c>
      <c r="D10" s="235"/>
      <c r="E10" s="235"/>
      <c r="F10" s="235"/>
    </row>
    <row r="11" spans="2:8" ht="27.65" customHeight="1" x14ac:dyDescent="0.25">
      <c r="B11" s="163" t="s">
        <v>912</v>
      </c>
      <c r="C11" s="42" t="s">
        <v>911</v>
      </c>
      <c r="D11" s="253"/>
      <c r="E11" s="254"/>
      <c r="F11" s="255"/>
    </row>
    <row r="12" spans="2:8" ht="29.4" customHeight="1" x14ac:dyDescent="0.25">
      <c r="B12" s="30" t="s">
        <v>910</v>
      </c>
      <c r="C12" s="42"/>
      <c r="D12" s="252"/>
      <c r="E12" s="252"/>
      <c r="F12" s="252"/>
    </row>
    <row r="13" spans="2:8" ht="29" customHeight="1" x14ac:dyDescent="0.25">
      <c r="B13" s="163" t="s">
        <v>908</v>
      </c>
      <c r="C13" s="42" t="s">
        <v>909</v>
      </c>
      <c r="D13" s="256"/>
      <c r="E13" s="257"/>
      <c r="F13" s="258"/>
    </row>
    <row r="14" spans="2:8" ht="29.4" customHeight="1" x14ac:dyDescent="0.25">
      <c r="B14" s="30" t="s">
        <v>741</v>
      </c>
      <c r="C14" s="42" t="s">
        <v>909</v>
      </c>
      <c r="D14" s="252"/>
      <c r="E14" s="252"/>
      <c r="F14" s="252"/>
    </row>
    <row r="16" spans="2:8" ht="32" customHeight="1" x14ac:dyDescent="0.25">
      <c r="B16" s="61" t="s">
        <v>918</v>
      </c>
      <c r="C16" s="36" t="s">
        <v>628</v>
      </c>
      <c r="D16" s="236" t="s">
        <v>913</v>
      </c>
      <c r="E16" s="236"/>
      <c r="F16" s="236"/>
      <c r="G16" s="17"/>
      <c r="H16" s="17"/>
    </row>
    <row r="17" spans="2:6" ht="40.25" customHeight="1" x14ac:dyDescent="0.25">
      <c r="B17" s="163" t="s">
        <v>654</v>
      </c>
      <c r="C17" s="42" t="s">
        <v>740</v>
      </c>
      <c r="D17" s="235"/>
      <c r="E17" s="235"/>
      <c r="F17" s="235"/>
    </row>
    <row r="18" spans="2:6" ht="35.4" customHeight="1" x14ac:dyDescent="0.25">
      <c r="B18" s="163" t="s">
        <v>914</v>
      </c>
      <c r="C18" s="42"/>
      <c r="D18" s="235"/>
      <c r="E18" s="235"/>
      <c r="F18" s="235"/>
    </row>
    <row r="19" spans="2:6" ht="35.4" customHeight="1" x14ac:dyDescent="0.25">
      <c r="B19" s="164" t="s">
        <v>916</v>
      </c>
      <c r="C19" s="42" t="s">
        <v>915</v>
      </c>
      <c r="D19" s="249"/>
      <c r="E19" s="250"/>
      <c r="F19" s="251"/>
    </row>
    <row r="20" spans="2:6" ht="35.4" customHeight="1" x14ac:dyDescent="0.25">
      <c r="B20" s="163" t="s">
        <v>907</v>
      </c>
      <c r="C20" s="42" t="s">
        <v>909</v>
      </c>
      <c r="D20" s="252"/>
      <c r="E20" s="252"/>
      <c r="F20" s="252"/>
    </row>
    <row r="21" spans="2:6" ht="32.4" customHeight="1" x14ac:dyDescent="0.25">
      <c r="B21" s="163" t="s">
        <v>917</v>
      </c>
      <c r="C21" s="42"/>
      <c r="D21" s="249"/>
      <c r="E21" s="250"/>
      <c r="F21" s="251"/>
    </row>
    <row r="23" spans="2:6" ht="8" customHeight="1" x14ac:dyDescent="0.25"/>
    <row r="24" spans="2:6" ht="24" customHeight="1" x14ac:dyDescent="0.25">
      <c r="B24" s="61" t="s">
        <v>919</v>
      </c>
      <c r="C24" s="36" t="s">
        <v>628</v>
      </c>
      <c r="D24" s="236" t="s">
        <v>913</v>
      </c>
      <c r="E24" s="236"/>
      <c r="F24" s="236"/>
    </row>
    <row r="25" spans="2:6" ht="33" customHeight="1" x14ac:dyDescent="0.25">
      <c r="B25" s="163" t="s">
        <v>923</v>
      </c>
      <c r="C25" s="42" t="s">
        <v>922</v>
      </c>
      <c r="D25" s="235"/>
      <c r="E25" s="235"/>
      <c r="F25" s="235"/>
    </row>
    <row r="26" spans="2:6" ht="29.4" customHeight="1" x14ac:dyDescent="0.25">
      <c r="B26" s="163" t="s">
        <v>924</v>
      </c>
      <c r="C26" s="42" t="s">
        <v>925</v>
      </c>
      <c r="D26" s="235"/>
      <c r="E26" s="235"/>
      <c r="F26" s="235"/>
    </row>
    <row r="27" spans="2:6" ht="32" customHeight="1" x14ac:dyDescent="0.25">
      <c r="B27" s="164" t="s">
        <v>920</v>
      </c>
      <c r="C27" s="42"/>
      <c r="D27" s="249"/>
      <c r="E27" s="250"/>
      <c r="F27" s="251"/>
    </row>
    <row r="28" spans="2:6" ht="34.25" customHeight="1" x14ac:dyDescent="0.25">
      <c r="B28" s="163" t="s">
        <v>926</v>
      </c>
      <c r="C28" s="42" t="s">
        <v>927</v>
      </c>
      <c r="D28" s="252"/>
      <c r="E28" s="252"/>
      <c r="F28" s="252"/>
    </row>
    <row r="29" spans="2:6" ht="36" customHeight="1" x14ac:dyDescent="0.25">
      <c r="B29" s="163" t="s">
        <v>921</v>
      </c>
      <c r="C29" s="42"/>
      <c r="D29" s="249"/>
      <c r="E29" s="250"/>
      <c r="F29" s="251"/>
    </row>
    <row r="30" spans="2:6" ht="26" customHeight="1" x14ac:dyDescent="0.25"/>
    <row r="31" spans="2:6" ht="27.65" customHeight="1" x14ac:dyDescent="0.25">
      <c r="B31" s="61" t="s">
        <v>930</v>
      </c>
      <c r="C31" s="36" t="s">
        <v>628</v>
      </c>
      <c r="D31" s="236" t="s">
        <v>913</v>
      </c>
      <c r="E31" s="236"/>
      <c r="F31" s="236"/>
    </row>
    <row r="32" spans="2:6" ht="38.4" customHeight="1" x14ac:dyDescent="0.25">
      <c r="B32" s="163" t="s">
        <v>928</v>
      </c>
      <c r="C32" s="42"/>
      <c r="D32" s="235"/>
      <c r="E32" s="235"/>
      <c r="F32" s="235"/>
    </row>
    <row r="33" spans="2:6" ht="71" customHeight="1" x14ac:dyDescent="0.25">
      <c r="B33" s="163" t="s">
        <v>932</v>
      </c>
      <c r="C33" s="42" t="s">
        <v>931</v>
      </c>
      <c r="D33" s="235"/>
      <c r="E33" s="235"/>
      <c r="F33" s="235"/>
    </row>
    <row r="34" spans="2:6" ht="36" customHeight="1" x14ac:dyDescent="0.25">
      <c r="B34" s="164" t="s">
        <v>929</v>
      </c>
      <c r="C34" s="42" t="s">
        <v>933</v>
      </c>
      <c r="D34" s="249"/>
      <c r="E34" s="250"/>
      <c r="F34" s="251"/>
    </row>
    <row r="35" spans="2:6" ht="36.65" customHeight="1" x14ac:dyDescent="0.25">
      <c r="B35" s="163" t="s">
        <v>934</v>
      </c>
      <c r="C35" s="42" t="s">
        <v>933</v>
      </c>
      <c r="D35" s="252"/>
      <c r="E35" s="252"/>
      <c r="F35" s="252"/>
    </row>
    <row r="38" spans="2:6" ht="15.5" x14ac:dyDescent="0.25">
      <c r="B38" s="61" t="s">
        <v>937</v>
      </c>
      <c r="C38" s="36" t="s">
        <v>628</v>
      </c>
      <c r="D38" s="236" t="s">
        <v>913</v>
      </c>
      <c r="E38" s="236"/>
      <c r="F38" s="236"/>
    </row>
    <row r="39" spans="2:6" ht="26.4" customHeight="1" x14ac:dyDescent="0.25">
      <c r="B39" s="163" t="s">
        <v>935</v>
      </c>
      <c r="C39" s="42"/>
      <c r="D39" s="235"/>
      <c r="E39" s="235"/>
      <c r="F39" s="235"/>
    </row>
    <row r="40" spans="2:6" ht="33.65" customHeight="1" x14ac:dyDescent="0.25">
      <c r="B40" s="163" t="s">
        <v>936</v>
      </c>
      <c r="C40" s="42"/>
      <c r="D40" s="235"/>
      <c r="E40" s="235"/>
      <c r="F40" s="235"/>
    </row>
    <row r="41" spans="2:6" ht="29" customHeight="1" x14ac:dyDescent="0.25">
      <c r="B41" s="164" t="s">
        <v>938</v>
      </c>
      <c r="C41" s="42"/>
      <c r="D41" s="249"/>
      <c r="E41" s="250"/>
      <c r="F41" s="251"/>
    </row>
  </sheetData>
  <mergeCells count="31">
    <mergeCell ref="D7:F7"/>
    <mergeCell ref="D8:F8"/>
    <mergeCell ref="D9:F9"/>
    <mergeCell ref="D10:F10"/>
    <mergeCell ref="B4:F4"/>
    <mergeCell ref="B5:F5"/>
    <mergeCell ref="D21:F21"/>
    <mergeCell ref="D11:F11"/>
    <mergeCell ref="D16:F16"/>
    <mergeCell ref="D17:F17"/>
    <mergeCell ref="D18:F18"/>
    <mergeCell ref="D20:F20"/>
    <mergeCell ref="D19:F19"/>
    <mergeCell ref="D12:F12"/>
    <mergeCell ref="D14:F14"/>
    <mergeCell ref="D13:F13"/>
    <mergeCell ref="D24:F24"/>
    <mergeCell ref="D25:F25"/>
    <mergeCell ref="D26:F26"/>
    <mergeCell ref="D27:F27"/>
    <mergeCell ref="D28:F28"/>
    <mergeCell ref="D29:F29"/>
    <mergeCell ref="D31:F31"/>
    <mergeCell ref="D32:F32"/>
    <mergeCell ref="D33:F33"/>
    <mergeCell ref="D34:F34"/>
    <mergeCell ref="D41:F41"/>
    <mergeCell ref="D35:F35"/>
    <mergeCell ref="D38:F38"/>
    <mergeCell ref="D39:F39"/>
    <mergeCell ref="D40:F40"/>
  </mergeCells>
  <pageMargins left="0.7" right="0.7" top="0.75" bottom="0.75" header="0.3" footer="0.3"/>
  <pageSetup paperSize="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2:G14"/>
  <sheetViews>
    <sheetView showGridLines="0" zoomScale="145" zoomScaleNormal="145" zoomScalePageLayoutView="125" workbookViewId="0">
      <selection activeCell="C20" sqref="C20"/>
    </sheetView>
  </sheetViews>
  <sheetFormatPr defaultColWidth="8.58203125" defaultRowHeight="13.5" x14ac:dyDescent="0.25"/>
  <cols>
    <col min="1" max="1" width="8.58203125" style="1" customWidth="1"/>
    <col min="2" max="2" width="48.08203125" style="1" customWidth="1"/>
    <col min="3" max="3" width="70.58203125" style="1" customWidth="1"/>
    <col min="4" max="4" width="18.58203125" style="1" hidden="1" customWidth="1"/>
    <col min="5" max="5" width="52.08203125" style="1" hidden="1" customWidth="1"/>
    <col min="6" max="7" width="26.58203125" style="1" hidden="1" customWidth="1"/>
    <col min="8" max="16384" width="8.58203125" style="1"/>
  </cols>
  <sheetData>
    <row r="2" spans="2:7" ht="50.15" customHeight="1" x14ac:dyDescent="0.25"/>
    <row r="3" spans="2:7" ht="67.400000000000006" customHeight="1" x14ac:dyDescent="0.25"/>
    <row r="4" spans="2:7" s="3" customFormat="1" ht="28.4" customHeight="1" x14ac:dyDescent="0.25">
      <c r="B4" s="67" t="s">
        <v>28</v>
      </c>
      <c r="C4" s="77" t="s">
        <v>47</v>
      </c>
      <c r="D4" s="75" t="s">
        <v>4</v>
      </c>
      <c r="E4" s="5" t="s">
        <v>3</v>
      </c>
      <c r="F4" s="5" t="s">
        <v>21</v>
      </c>
      <c r="G4" s="5" t="s">
        <v>22</v>
      </c>
    </row>
    <row r="5" spans="2:7" ht="39" customHeight="1" x14ac:dyDescent="0.25">
      <c r="B5" s="78" t="s">
        <v>8</v>
      </c>
      <c r="C5" s="79" t="s">
        <v>6</v>
      </c>
      <c r="D5" s="76"/>
      <c r="E5" s="6"/>
      <c r="F5" s="6" t="s">
        <v>18</v>
      </c>
      <c r="G5" s="6" t="s">
        <v>19</v>
      </c>
    </row>
    <row r="6" spans="2:7" ht="35.25" customHeight="1" x14ac:dyDescent="0.25">
      <c r="B6" s="78" t="s">
        <v>7</v>
      </c>
      <c r="C6" s="79" t="s">
        <v>9</v>
      </c>
      <c r="D6" s="76"/>
      <c r="E6" s="6"/>
      <c r="F6" s="6" t="s">
        <v>18</v>
      </c>
      <c r="G6" s="6" t="s">
        <v>19</v>
      </c>
    </row>
    <row r="7" spans="2:7" ht="35.25" customHeight="1" x14ac:dyDescent="0.25">
      <c r="B7" s="78" t="s">
        <v>45</v>
      </c>
      <c r="C7" s="79" t="s">
        <v>46</v>
      </c>
      <c r="D7" s="76"/>
      <c r="E7" s="6"/>
      <c r="F7" s="6"/>
      <c r="G7" s="6"/>
    </row>
    <row r="8" spans="2:7" ht="44.25" customHeight="1" x14ac:dyDescent="0.25">
      <c r="B8" s="78" t="s">
        <v>11</v>
      </c>
      <c r="C8" s="79" t="s">
        <v>10</v>
      </c>
      <c r="D8" s="76"/>
      <c r="E8" s="6"/>
      <c r="F8" s="6" t="s">
        <v>18</v>
      </c>
      <c r="G8" s="6" t="s">
        <v>19</v>
      </c>
    </row>
    <row r="9" spans="2:7" ht="50.25" customHeight="1" x14ac:dyDescent="0.25">
      <c r="B9" s="78" t="s">
        <v>12</v>
      </c>
      <c r="C9" s="79" t="s">
        <v>13</v>
      </c>
      <c r="D9" s="76"/>
      <c r="E9" s="6"/>
      <c r="F9" s="6" t="s">
        <v>18</v>
      </c>
      <c r="G9" s="6" t="s">
        <v>19</v>
      </c>
    </row>
    <row r="10" spans="2:7" x14ac:dyDescent="0.25">
      <c r="B10" s="3"/>
      <c r="C10" s="3"/>
      <c r="D10" s="3"/>
      <c r="E10" s="3"/>
      <c r="F10" s="3"/>
      <c r="G10" s="3"/>
    </row>
    <row r="11" spans="2:7" x14ac:dyDescent="0.25">
      <c r="B11" s="3"/>
      <c r="C11" s="3"/>
      <c r="D11" s="3"/>
      <c r="E11" s="3"/>
      <c r="F11" s="3"/>
      <c r="G11" s="3"/>
    </row>
    <row r="12" spans="2:7" x14ac:dyDescent="0.25">
      <c r="B12" s="3"/>
      <c r="C12" s="3"/>
      <c r="D12" s="3"/>
      <c r="E12" s="3"/>
      <c r="F12" s="3"/>
      <c r="G12" s="3"/>
    </row>
    <row r="13" spans="2:7" x14ac:dyDescent="0.25">
      <c r="B13" s="3"/>
      <c r="C13" s="3"/>
      <c r="D13" s="3"/>
      <c r="E13" s="3"/>
      <c r="F13" s="3"/>
      <c r="G13" s="3"/>
    </row>
    <row r="14" spans="2:7" x14ac:dyDescent="0.25">
      <c r="B14" s="3"/>
      <c r="C14" s="3"/>
      <c r="D14" s="3"/>
      <c r="E14" s="3"/>
      <c r="F14" s="3"/>
      <c r="G14" s="3"/>
    </row>
  </sheetData>
  <pageMargins left="0.70866141732283472" right="0.70866141732283472" top="0.74803149606299213" bottom="0.74803149606299213" header="0.31496062992125984" footer="0.31496062992125984"/>
  <pageSetup paperSize="9" scale="75"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BT893"/>
  <sheetViews>
    <sheetView showGridLines="0" topLeftCell="E1" zoomScale="114" zoomScaleNormal="114" workbookViewId="0">
      <selection activeCell="H18" sqref="H18"/>
    </sheetView>
  </sheetViews>
  <sheetFormatPr defaultColWidth="9" defaultRowHeight="13.5" x14ac:dyDescent="0.25"/>
  <cols>
    <col min="1" max="2" width="12.58203125" style="7" customWidth="1"/>
    <col min="3" max="3" width="32.5" style="7" customWidth="1"/>
    <col min="4" max="4" width="42" style="14" customWidth="1"/>
    <col min="5" max="5" width="28.58203125" style="14" customWidth="1"/>
    <col min="6" max="6" width="23.08203125" style="7" customWidth="1"/>
    <col min="7" max="7" width="20.4140625" style="7" customWidth="1"/>
    <col min="8" max="8" width="12.5" style="7" bestFit="1" customWidth="1"/>
    <col min="9" max="9" width="25.08203125" style="7" bestFit="1" customWidth="1"/>
    <col min="10" max="10" width="20.08203125" style="7" bestFit="1" customWidth="1"/>
    <col min="11" max="11" width="9" style="7"/>
    <col min="12" max="12" width="26.08203125" style="7" bestFit="1" customWidth="1"/>
    <col min="13" max="13" width="9" style="7"/>
    <col min="14" max="14" width="17.08203125" style="7" bestFit="1" customWidth="1"/>
    <col min="15" max="15" width="14.08203125" style="7" bestFit="1" customWidth="1"/>
    <col min="16" max="21" width="9" style="7"/>
    <col min="22" max="22" width="59.08203125" style="7" bestFit="1" customWidth="1"/>
    <col min="23" max="16384" width="9" style="7"/>
  </cols>
  <sheetData>
    <row r="1" spans="1:72" ht="13.75" x14ac:dyDescent="0.25">
      <c r="C1" s="81"/>
      <c r="D1" s="86"/>
      <c r="E1" s="86"/>
      <c r="W1" s="81" t="s">
        <v>882</v>
      </c>
      <c r="X1" s="7">
        <f>GL_Client</f>
        <v>0</v>
      </c>
    </row>
    <row r="2" spans="1:72" ht="14.4" thickBot="1" x14ac:dyDescent="0.3">
      <c r="A2" s="7" t="s">
        <v>883</v>
      </c>
      <c r="B2" s="7" t="s">
        <v>884</v>
      </c>
      <c r="C2" s="80" t="s">
        <v>34</v>
      </c>
      <c r="D2" s="80" t="s">
        <v>599</v>
      </c>
      <c r="E2" s="80" t="s">
        <v>598</v>
      </c>
      <c r="F2" s="150" t="s">
        <v>35</v>
      </c>
      <c r="G2" s="80" t="s">
        <v>37</v>
      </c>
      <c r="H2" s="80" t="s">
        <v>39</v>
      </c>
      <c r="I2" s="80" t="s">
        <v>40</v>
      </c>
      <c r="J2" s="80" t="s">
        <v>51</v>
      </c>
      <c r="K2" s="80" t="s">
        <v>578</v>
      </c>
      <c r="L2" s="80" t="s">
        <v>612</v>
      </c>
      <c r="M2" s="81"/>
      <c r="N2" s="81" t="s">
        <v>754</v>
      </c>
      <c r="O2" s="81" t="s">
        <v>755</v>
      </c>
      <c r="P2" s="81"/>
      <c r="Q2" s="81"/>
      <c r="R2" s="81"/>
      <c r="S2" s="81"/>
      <c r="T2" s="81" t="s">
        <v>783</v>
      </c>
      <c r="U2" s="81"/>
      <c r="V2" s="81" t="s">
        <v>880</v>
      </c>
      <c r="W2" s="81"/>
      <c r="X2" s="81" t="s">
        <v>881</v>
      </c>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row>
    <row r="3" spans="1:72" ht="15.5" x14ac:dyDescent="0.35">
      <c r="A3" s="7">
        <f>IF(C3&lt;&gt;C2,1,A2+1)</f>
        <v>1</v>
      </c>
      <c r="B3" s="7" t="str">
        <f>C3&amp;A3</f>
        <v>Attorney General's Office1</v>
      </c>
      <c r="C3" s="123" t="s">
        <v>60</v>
      </c>
      <c r="D3" s="124" t="s">
        <v>60</v>
      </c>
      <c r="E3" s="148" t="s">
        <v>600</v>
      </c>
      <c r="F3" s="151" t="s">
        <v>30</v>
      </c>
      <c r="G3" s="81" t="s">
        <v>567</v>
      </c>
      <c r="H3" s="81" t="s">
        <v>571</v>
      </c>
      <c r="I3" s="152" t="s">
        <v>581</v>
      </c>
      <c r="J3" s="154" t="s">
        <v>52</v>
      </c>
      <c r="K3" s="81" t="s">
        <v>579</v>
      </c>
      <c r="L3" s="81" t="s">
        <v>608</v>
      </c>
      <c r="M3" s="81"/>
      <c r="N3" s="81" t="s">
        <v>746</v>
      </c>
      <c r="O3" s="81" t="s">
        <v>797</v>
      </c>
      <c r="P3" s="81"/>
      <c r="Q3" s="81"/>
      <c r="R3" s="82" t="s">
        <v>41</v>
      </c>
      <c r="S3" s="81"/>
      <c r="T3" s="81" t="s">
        <v>782</v>
      </c>
      <c r="U3" s="81"/>
      <c r="V3" s="81" t="s">
        <v>60</v>
      </c>
      <c r="W3" s="81">
        <v>1</v>
      </c>
      <c r="X3" s="81" t="str">
        <f>IFERROR(INDEX($D:$D,MATCH($X$1&amp;$W3,$B:$B,0),),"")</f>
        <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row>
    <row r="4" spans="1:72" ht="13.75" x14ac:dyDescent="0.25">
      <c r="A4" s="7">
        <f t="shared" ref="A4:A67" si="0">IF(C4&lt;&gt;C3,1,A3+1)</f>
        <v>2</v>
      </c>
      <c r="B4" s="7" t="str">
        <f t="shared" ref="B4:B67" si="1">C4&amp;A4</f>
        <v>Attorney General's Office2</v>
      </c>
      <c r="C4" s="125" t="s">
        <v>60</v>
      </c>
      <c r="D4" s="126" t="s">
        <v>62</v>
      </c>
      <c r="E4" s="149" t="s">
        <v>601</v>
      </c>
      <c r="F4" s="151" t="s">
        <v>31</v>
      </c>
      <c r="G4" s="81" t="s">
        <v>568</v>
      </c>
      <c r="H4" s="81" t="s">
        <v>572</v>
      </c>
      <c r="I4" s="144" t="s">
        <v>582</v>
      </c>
      <c r="J4" s="155" t="s">
        <v>869</v>
      </c>
      <c r="K4" s="81" t="s">
        <v>580</v>
      </c>
      <c r="L4" s="81" t="s">
        <v>609</v>
      </c>
      <c r="M4" s="81"/>
      <c r="N4" s="81" t="s">
        <v>748</v>
      </c>
      <c r="O4" s="81" t="s">
        <v>751</v>
      </c>
      <c r="P4" s="81"/>
      <c r="Q4" s="81"/>
      <c r="R4" s="81"/>
      <c r="S4" s="81"/>
      <c r="T4" s="81"/>
      <c r="U4" s="81"/>
      <c r="V4" s="81" t="s">
        <v>64</v>
      </c>
      <c r="W4" s="81">
        <v>2</v>
      </c>
      <c r="X4" s="81" t="str">
        <f t="shared" ref="X4:X67" si="2">IFERROR(INDEX($D:$D,MATCH($X$1&amp;$W4,$B:$B,0),),"")</f>
        <v/>
      </c>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row>
    <row r="5" spans="1:72" ht="13.75" x14ac:dyDescent="0.25">
      <c r="A5" s="7">
        <f t="shared" si="0"/>
        <v>3</v>
      </c>
      <c r="B5" s="7" t="str">
        <f t="shared" si="1"/>
        <v>Attorney General's Office3</v>
      </c>
      <c r="C5" s="125" t="s">
        <v>60</v>
      </c>
      <c r="D5" s="126" t="s">
        <v>455</v>
      </c>
      <c r="E5" s="149" t="s">
        <v>602</v>
      </c>
      <c r="F5" s="151" t="s">
        <v>32</v>
      </c>
      <c r="G5" s="81" t="s">
        <v>569</v>
      </c>
      <c r="H5" s="81" t="s">
        <v>573</v>
      </c>
      <c r="I5" s="144" t="s">
        <v>583</v>
      </c>
      <c r="J5" s="154" t="s">
        <v>870</v>
      </c>
      <c r="K5" s="81"/>
      <c r="L5" s="81" t="s">
        <v>610</v>
      </c>
      <c r="M5" s="81"/>
      <c r="N5" s="81" t="s">
        <v>749</v>
      </c>
      <c r="O5" s="81" t="s">
        <v>751</v>
      </c>
      <c r="P5" s="81"/>
      <c r="Q5" s="81"/>
      <c r="R5" s="81"/>
      <c r="S5" s="81"/>
      <c r="T5" s="81"/>
      <c r="U5" s="81"/>
      <c r="V5" s="81" t="s">
        <v>61</v>
      </c>
      <c r="W5" s="81">
        <v>3</v>
      </c>
      <c r="X5" s="81" t="str">
        <f t="shared" si="2"/>
        <v/>
      </c>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row>
    <row r="6" spans="1:72" ht="14.4" thickBot="1" x14ac:dyDescent="0.3">
      <c r="A6" s="7">
        <f t="shared" si="0"/>
        <v>4</v>
      </c>
      <c r="B6" s="7" t="str">
        <f t="shared" si="1"/>
        <v>Attorney General's Office4</v>
      </c>
      <c r="C6" s="127" t="s">
        <v>60</v>
      </c>
      <c r="D6" s="128" t="s">
        <v>63</v>
      </c>
      <c r="E6" s="149" t="s">
        <v>603</v>
      </c>
      <c r="F6" s="151" t="s">
        <v>33</v>
      </c>
      <c r="G6" s="81" t="s">
        <v>570</v>
      </c>
      <c r="H6" s="81" t="s">
        <v>574</v>
      </c>
      <c r="I6" s="144" t="s">
        <v>584</v>
      </c>
      <c r="J6" s="154" t="s">
        <v>871</v>
      </c>
      <c r="K6" s="81"/>
      <c r="L6" s="81" t="s">
        <v>611</v>
      </c>
      <c r="M6" s="81"/>
      <c r="N6" s="81" t="s">
        <v>747</v>
      </c>
      <c r="O6" s="81" t="s">
        <v>752</v>
      </c>
      <c r="P6" s="81"/>
      <c r="Q6" s="81"/>
      <c r="R6" s="81"/>
      <c r="S6" s="81"/>
      <c r="T6" s="81"/>
      <c r="U6" s="81"/>
      <c r="V6" s="81" t="s">
        <v>829</v>
      </c>
      <c r="W6" s="81">
        <v>4</v>
      </c>
      <c r="X6" s="81" t="str">
        <f t="shared" si="2"/>
        <v/>
      </c>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row>
    <row r="7" spans="1:72" ht="13.75" x14ac:dyDescent="0.25">
      <c r="A7" s="7">
        <f t="shared" si="0"/>
        <v>1</v>
      </c>
      <c r="B7" s="7" t="str">
        <f t="shared" si="1"/>
        <v>Cabinet Office1</v>
      </c>
      <c r="C7" s="129" t="s">
        <v>64</v>
      </c>
      <c r="D7" s="130" t="s">
        <v>64</v>
      </c>
      <c r="E7" s="149" t="s">
        <v>604</v>
      </c>
      <c r="F7" s="151"/>
      <c r="G7" s="81" t="s">
        <v>36</v>
      </c>
      <c r="H7" s="81" t="s">
        <v>575</v>
      </c>
      <c r="I7" s="144" t="s">
        <v>585</v>
      </c>
      <c r="J7" s="154" t="s">
        <v>648</v>
      </c>
      <c r="K7" s="81"/>
      <c r="L7" s="81"/>
      <c r="M7" s="81"/>
      <c r="N7" s="81" t="s">
        <v>750</v>
      </c>
      <c r="O7" s="81" t="s">
        <v>753</v>
      </c>
      <c r="P7" s="81"/>
      <c r="Q7" s="81"/>
      <c r="R7" s="81"/>
      <c r="S7" s="81"/>
      <c r="T7" s="81"/>
      <c r="U7" s="81"/>
      <c r="V7" s="7" t="s">
        <v>830</v>
      </c>
      <c r="W7" s="81">
        <v>5</v>
      </c>
      <c r="X7" s="81" t="str">
        <f t="shared" si="2"/>
        <v/>
      </c>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row>
    <row r="8" spans="1:72" ht="13.75" x14ac:dyDescent="0.25">
      <c r="A8" s="7">
        <f t="shared" si="0"/>
        <v>2</v>
      </c>
      <c r="B8" s="7" t="str">
        <f t="shared" si="1"/>
        <v>Cabinet Office2</v>
      </c>
      <c r="C8" s="125" t="s">
        <v>64</v>
      </c>
      <c r="D8" s="131" t="s">
        <v>71</v>
      </c>
      <c r="E8" s="149" t="s">
        <v>605</v>
      </c>
      <c r="F8" s="151"/>
      <c r="G8" s="81"/>
      <c r="H8" s="81" t="s">
        <v>576</v>
      </c>
      <c r="I8" s="144" t="s">
        <v>586</v>
      </c>
      <c r="J8" s="155" t="s">
        <v>872</v>
      </c>
      <c r="K8" s="81"/>
      <c r="L8" s="81"/>
      <c r="M8" s="81"/>
      <c r="N8" s="81" t="s">
        <v>745</v>
      </c>
      <c r="O8" s="81" t="s">
        <v>751</v>
      </c>
      <c r="P8" s="81"/>
      <c r="Q8" s="81"/>
      <c r="R8" s="81"/>
      <c r="S8" s="81"/>
      <c r="T8" s="81"/>
      <c r="U8" s="81"/>
      <c r="V8" s="7" t="s">
        <v>163</v>
      </c>
      <c r="W8" s="81">
        <v>6</v>
      </c>
      <c r="X8" s="81" t="str">
        <f t="shared" si="2"/>
        <v/>
      </c>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row>
    <row r="9" spans="1:72" ht="13.75" x14ac:dyDescent="0.25">
      <c r="A9" s="7">
        <f t="shared" si="0"/>
        <v>3</v>
      </c>
      <c r="B9" s="7" t="str">
        <f t="shared" si="1"/>
        <v>Cabinet Office3</v>
      </c>
      <c r="C9" s="125" t="s">
        <v>64</v>
      </c>
      <c r="D9" s="131" t="s">
        <v>72</v>
      </c>
      <c r="E9" s="149" t="s">
        <v>606</v>
      </c>
      <c r="F9" s="81"/>
      <c r="G9" s="81"/>
      <c r="H9" s="81" t="s">
        <v>577</v>
      </c>
      <c r="I9" s="144" t="s">
        <v>587</v>
      </c>
      <c r="J9" s="155" t="s">
        <v>873</v>
      </c>
      <c r="K9" s="81"/>
      <c r="L9" s="81"/>
      <c r="M9" s="81"/>
      <c r="N9" s="81"/>
      <c r="O9" s="81"/>
      <c r="P9" s="81"/>
      <c r="Q9" s="81"/>
      <c r="R9" s="81"/>
      <c r="S9" s="81"/>
      <c r="T9" s="81"/>
      <c r="U9" s="81"/>
      <c r="V9" s="7" t="s">
        <v>831</v>
      </c>
      <c r="W9" s="81">
        <v>7</v>
      </c>
      <c r="X9" s="81" t="str">
        <f t="shared" si="2"/>
        <v/>
      </c>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row>
    <row r="10" spans="1:72" ht="13.75" x14ac:dyDescent="0.25">
      <c r="A10" s="7">
        <f t="shared" si="0"/>
        <v>4</v>
      </c>
      <c r="B10" s="7" t="str">
        <f t="shared" si="1"/>
        <v>Cabinet Office4</v>
      </c>
      <c r="C10" s="125" t="s">
        <v>64</v>
      </c>
      <c r="D10" s="131" t="s">
        <v>73</v>
      </c>
      <c r="E10" s="149" t="s">
        <v>607</v>
      </c>
      <c r="F10" s="81"/>
      <c r="G10" s="81"/>
      <c r="H10" s="81" t="s">
        <v>38</v>
      </c>
      <c r="I10" s="144" t="s">
        <v>588</v>
      </c>
      <c r="J10" s="155" t="s">
        <v>874</v>
      </c>
      <c r="K10" s="81"/>
      <c r="L10" s="81"/>
      <c r="M10" s="81"/>
      <c r="N10" s="81"/>
      <c r="O10" s="81"/>
      <c r="P10" s="81"/>
      <c r="Q10" s="81"/>
      <c r="R10" s="81"/>
      <c r="S10" s="81"/>
      <c r="T10" s="81"/>
      <c r="U10" s="81"/>
      <c r="V10" s="7" t="s">
        <v>213</v>
      </c>
      <c r="W10" s="81">
        <v>8</v>
      </c>
      <c r="X10" s="81" t="str">
        <f t="shared" si="2"/>
        <v/>
      </c>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row>
    <row r="11" spans="1:72" ht="13.75" x14ac:dyDescent="0.25">
      <c r="A11" s="7">
        <f t="shared" si="0"/>
        <v>5</v>
      </c>
      <c r="B11" s="7" t="str">
        <f t="shared" si="1"/>
        <v>Cabinet Office5</v>
      </c>
      <c r="C11" s="125" t="s">
        <v>64</v>
      </c>
      <c r="D11" s="131" t="s">
        <v>827</v>
      </c>
      <c r="E11" s="149" t="s">
        <v>867</v>
      </c>
      <c r="F11" s="81"/>
      <c r="G11" s="81"/>
      <c r="H11" s="81"/>
      <c r="I11" s="153" t="s">
        <v>589</v>
      </c>
      <c r="J11" s="154" t="s">
        <v>875</v>
      </c>
      <c r="K11" s="81"/>
      <c r="L11" s="81"/>
      <c r="M11" s="81"/>
      <c r="N11" s="81"/>
      <c r="O11" s="81"/>
      <c r="P11" s="81"/>
      <c r="Q11" s="81"/>
      <c r="R11" s="81"/>
      <c r="S11" s="81"/>
      <c r="T11" s="81"/>
      <c r="U11" s="81"/>
      <c r="V11" s="7" t="s">
        <v>214</v>
      </c>
      <c r="W11" s="81">
        <v>9</v>
      </c>
      <c r="X11" s="81" t="str">
        <f t="shared" si="2"/>
        <v/>
      </c>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row>
    <row r="12" spans="1:72" ht="13.75" x14ac:dyDescent="0.25">
      <c r="A12" s="7">
        <f t="shared" si="0"/>
        <v>6</v>
      </c>
      <c r="B12" s="7" t="str">
        <f t="shared" si="1"/>
        <v>Cabinet Office6</v>
      </c>
      <c r="C12" s="125" t="s">
        <v>64</v>
      </c>
      <c r="D12" s="131" t="s">
        <v>70</v>
      </c>
      <c r="E12" s="83"/>
      <c r="F12" s="81"/>
      <c r="G12" s="81"/>
      <c r="H12" s="81"/>
      <c r="I12" s="153" t="s">
        <v>590</v>
      </c>
      <c r="J12" s="154" t="s">
        <v>54</v>
      </c>
      <c r="K12" s="81"/>
      <c r="L12" s="81"/>
      <c r="M12" s="81"/>
      <c r="N12" s="81"/>
      <c r="O12" s="81"/>
      <c r="P12" s="81"/>
      <c r="Q12" s="81"/>
      <c r="R12" s="81"/>
      <c r="S12" s="81"/>
      <c r="T12" s="81"/>
      <c r="U12" s="81"/>
      <c r="V12" s="7" t="s">
        <v>218</v>
      </c>
      <c r="W12" s="81">
        <v>10</v>
      </c>
      <c r="X12" s="81" t="str">
        <f t="shared" si="2"/>
        <v/>
      </c>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row>
    <row r="13" spans="1:72" ht="13.75" x14ac:dyDescent="0.25">
      <c r="A13" s="7">
        <f t="shared" si="0"/>
        <v>7</v>
      </c>
      <c r="B13" s="7" t="str">
        <f t="shared" si="1"/>
        <v>Cabinet Office7</v>
      </c>
      <c r="C13" s="125" t="s">
        <v>64</v>
      </c>
      <c r="D13" s="131" t="s">
        <v>79</v>
      </c>
      <c r="E13" s="83"/>
      <c r="F13" s="81"/>
      <c r="G13" s="81"/>
      <c r="H13" s="81"/>
      <c r="I13" s="153" t="s">
        <v>591</v>
      </c>
      <c r="J13" s="154" t="s">
        <v>876</v>
      </c>
      <c r="K13" s="81"/>
      <c r="L13" s="81"/>
      <c r="M13" s="81"/>
      <c r="N13" s="81"/>
      <c r="O13" s="81"/>
      <c r="P13" s="81"/>
      <c r="Q13" s="81"/>
      <c r="R13" s="81"/>
      <c r="S13" s="81"/>
      <c r="T13" s="81"/>
      <c r="U13" s="81"/>
      <c r="V13" s="7" t="s">
        <v>219</v>
      </c>
      <c r="W13" s="81">
        <v>11</v>
      </c>
      <c r="X13" s="81" t="str">
        <f t="shared" si="2"/>
        <v/>
      </c>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row>
    <row r="14" spans="1:72" ht="13.75" x14ac:dyDescent="0.25">
      <c r="A14" s="7">
        <f t="shared" si="0"/>
        <v>8</v>
      </c>
      <c r="B14" s="7" t="str">
        <f t="shared" si="1"/>
        <v>Cabinet Office8</v>
      </c>
      <c r="C14" s="125" t="s">
        <v>64</v>
      </c>
      <c r="D14" s="131" t="s">
        <v>74</v>
      </c>
      <c r="E14" s="83"/>
      <c r="F14" s="81"/>
      <c r="G14" s="81"/>
      <c r="H14" s="81"/>
      <c r="I14" s="153" t="s">
        <v>592</v>
      </c>
      <c r="J14" s="155" t="s">
        <v>877</v>
      </c>
      <c r="K14" s="81"/>
      <c r="L14" s="81"/>
      <c r="M14" s="81"/>
      <c r="N14" s="81"/>
      <c r="O14" s="81"/>
      <c r="P14" s="81"/>
      <c r="Q14" s="81"/>
      <c r="R14" s="81"/>
      <c r="S14" s="81"/>
      <c r="T14" s="81"/>
      <c r="U14" s="81"/>
      <c r="V14" s="7" t="s">
        <v>832</v>
      </c>
      <c r="W14" s="81">
        <v>12</v>
      </c>
      <c r="X14" s="81" t="str">
        <f t="shared" si="2"/>
        <v/>
      </c>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row>
    <row r="15" spans="1:72" ht="13.75" x14ac:dyDescent="0.25">
      <c r="A15" s="7">
        <f t="shared" si="0"/>
        <v>9</v>
      </c>
      <c r="B15" s="7" t="str">
        <f t="shared" si="1"/>
        <v>Cabinet Office9</v>
      </c>
      <c r="C15" s="125" t="s">
        <v>64</v>
      </c>
      <c r="D15" s="131" t="s">
        <v>68</v>
      </c>
      <c r="E15" s="83"/>
      <c r="F15" s="81"/>
      <c r="G15" s="81"/>
      <c r="H15" s="81"/>
      <c r="I15" s="153" t="s">
        <v>868</v>
      </c>
      <c r="J15" s="154" t="s">
        <v>675</v>
      </c>
      <c r="K15" s="81"/>
      <c r="L15" s="81"/>
      <c r="M15" s="81"/>
      <c r="N15" s="81"/>
      <c r="O15" s="81"/>
      <c r="P15" s="81"/>
      <c r="Q15" s="81"/>
      <c r="R15" s="81"/>
      <c r="S15" s="81"/>
      <c r="T15" s="81"/>
      <c r="U15" s="81"/>
      <c r="V15" s="7" t="s">
        <v>833</v>
      </c>
      <c r="W15" s="81">
        <v>13</v>
      </c>
      <c r="X15" s="81" t="str">
        <f t="shared" si="2"/>
        <v/>
      </c>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row>
    <row r="16" spans="1:72" ht="13.75" x14ac:dyDescent="0.25">
      <c r="A16" s="7">
        <f t="shared" si="0"/>
        <v>10</v>
      </c>
      <c r="B16" s="7" t="str">
        <f t="shared" si="1"/>
        <v>Cabinet Office10</v>
      </c>
      <c r="C16" s="125" t="s">
        <v>64</v>
      </c>
      <c r="D16" s="131" t="s">
        <v>828</v>
      </c>
      <c r="E16" s="83"/>
      <c r="F16" s="81"/>
      <c r="G16" s="81"/>
      <c r="H16" s="81"/>
      <c r="I16" s="81"/>
      <c r="J16" s="154" t="s">
        <v>653</v>
      </c>
      <c r="K16" s="81"/>
      <c r="L16" s="81"/>
      <c r="M16" s="81"/>
      <c r="N16" s="81"/>
      <c r="O16" s="81"/>
      <c r="P16" s="81"/>
      <c r="Q16" s="81"/>
      <c r="R16" s="81"/>
      <c r="S16" s="81"/>
      <c r="T16" s="81"/>
      <c r="U16" s="81"/>
      <c r="V16" s="7" t="s">
        <v>417</v>
      </c>
      <c r="W16" s="81">
        <v>14</v>
      </c>
      <c r="X16" s="81" t="str">
        <f t="shared" si="2"/>
        <v/>
      </c>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row>
    <row r="17" spans="1:72" ht="13.75" x14ac:dyDescent="0.25">
      <c r="A17" s="7">
        <f t="shared" si="0"/>
        <v>11</v>
      </c>
      <c r="B17" s="7" t="str">
        <f t="shared" si="1"/>
        <v>Cabinet Office11</v>
      </c>
      <c r="C17" s="125" t="s">
        <v>64</v>
      </c>
      <c r="D17" s="131" t="s">
        <v>80</v>
      </c>
      <c r="E17" s="83"/>
      <c r="F17" s="81"/>
      <c r="G17" s="81"/>
      <c r="H17" s="81"/>
      <c r="I17" s="81"/>
      <c r="J17" s="154" t="s">
        <v>878</v>
      </c>
      <c r="K17" s="81"/>
      <c r="L17" s="81"/>
      <c r="M17" s="81"/>
      <c r="N17" s="81"/>
      <c r="O17" s="81"/>
      <c r="P17" s="81"/>
      <c r="Q17" s="81"/>
      <c r="R17" s="81"/>
      <c r="S17" s="81"/>
      <c r="T17" s="81"/>
      <c r="U17" s="81"/>
      <c r="V17" s="7" t="s">
        <v>838</v>
      </c>
      <c r="W17" s="81">
        <v>15</v>
      </c>
      <c r="X17" s="81" t="str">
        <f t="shared" si="2"/>
        <v/>
      </c>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row>
    <row r="18" spans="1:72" ht="13.75" x14ac:dyDescent="0.25">
      <c r="A18" s="7">
        <f t="shared" si="0"/>
        <v>12</v>
      </c>
      <c r="B18" s="7" t="str">
        <f t="shared" si="1"/>
        <v>Cabinet Office12</v>
      </c>
      <c r="C18" s="125" t="s">
        <v>64</v>
      </c>
      <c r="D18" s="131" t="s">
        <v>69</v>
      </c>
      <c r="E18" s="83"/>
      <c r="F18" s="81"/>
      <c r="G18" s="81"/>
      <c r="H18" s="81"/>
      <c r="I18" s="81"/>
      <c r="J18" s="156" t="s">
        <v>879</v>
      </c>
      <c r="K18" s="81"/>
      <c r="L18" s="81"/>
      <c r="M18" s="81"/>
      <c r="N18" s="81"/>
      <c r="O18" s="81"/>
      <c r="P18" s="81"/>
      <c r="Q18" s="81"/>
      <c r="R18" s="81"/>
      <c r="S18" s="81"/>
      <c r="T18" s="81"/>
      <c r="U18" s="81"/>
      <c r="V18" s="7" t="s">
        <v>426</v>
      </c>
      <c r="W18" s="81">
        <v>16</v>
      </c>
      <c r="X18" s="81" t="str">
        <f t="shared" si="2"/>
        <v/>
      </c>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row>
    <row r="19" spans="1:72" ht="13.75" x14ac:dyDescent="0.25">
      <c r="A19" s="7">
        <f t="shared" si="0"/>
        <v>13</v>
      </c>
      <c r="B19" s="7" t="str">
        <f t="shared" si="1"/>
        <v>Cabinet Office13</v>
      </c>
      <c r="C19" s="125" t="s">
        <v>64</v>
      </c>
      <c r="D19" s="131" t="s">
        <v>75</v>
      </c>
      <c r="E19" s="83"/>
      <c r="F19" s="81"/>
      <c r="G19" s="81"/>
      <c r="H19" s="81"/>
      <c r="I19" s="81"/>
      <c r="J19" s="157"/>
      <c r="K19" s="158"/>
      <c r="L19" s="81"/>
      <c r="M19" s="81"/>
      <c r="N19" s="81"/>
      <c r="O19" s="81"/>
      <c r="P19" s="81"/>
      <c r="Q19" s="81"/>
      <c r="R19" s="81"/>
      <c r="S19" s="81"/>
      <c r="T19" s="81"/>
      <c r="U19" s="81"/>
      <c r="V19" s="7" t="s">
        <v>85</v>
      </c>
      <c r="W19" s="81">
        <v>17</v>
      </c>
      <c r="X19" s="81" t="str">
        <f t="shared" si="2"/>
        <v/>
      </c>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row>
    <row r="20" spans="1:72" ht="13.75" x14ac:dyDescent="0.25">
      <c r="A20" s="7">
        <f t="shared" si="0"/>
        <v>14</v>
      </c>
      <c r="B20" s="7" t="str">
        <f t="shared" si="1"/>
        <v>Cabinet Office14</v>
      </c>
      <c r="C20" s="125" t="s">
        <v>64</v>
      </c>
      <c r="D20" s="131" t="s">
        <v>81</v>
      </c>
      <c r="E20" s="83"/>
      <c r="F20" s="81"/>
      <c r="G20" s="81"/>
      <c r="H20" s="81"/>
      <c r="I20" s="81"/>
      <c r="J20" s="157"/>
      <c r="K20" s="158"/>
      <c r="L20" s="81"/>
      <c r="M20" s="81"/>
      <c r="N20" s="81"/>
      <c r="O20" s="81"/>
      <c r="P20" s="81"/>
      <c r="Q20" s="81"/>
      <c r="R20" s="81"/>
      <c r="S20" s="81"/>
      <c r="T20" s="81"/>
      <c r="U20" s="81"/>
      <c r="V20" s="7" t="s">
        <v>839</v>
      </c>
      <c r="W20" s="81">
        <v>18</v>
      </c>
      <c r="X20" s="81" t="str">
        <f t="shared" si="2"/>
        <v/>
      </c>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row>
    <row r="21" spans="1:72" ht="14" x14ac:dyDescent="0.3">
      <c r="A21" s="7">
        <f t="shared" si="0"/>
        <v>15</v>
      </c>
      <c r="B21" s="7" t="str">
        <f t="shared" si="1"/>
        <v>Cabinet Office15</v>
      </c>
      <c r="C21" s="125" t="s">
        <v>64</v>
      </c>
      <c r="D21" s="131" t="s">
        <v>66</v>
      </c>
      <c r="E21" s="83"/>
      <c r="F21" s="81"/>
      <c r="G21" s="81"/>
      <c r="H21" s="81"/>
      <c r="I21" s="81"/>
      <c r="J21" s="157"/>
      <c r="K21" s="158"/>
      <c r="L21" s="81"/>
      <c r="M21" s="81"/>
      <c r="N21" s="81"/>
      <c r="O21" s="81"/>
      <c r="P21" s="81"/>
      <c r="Q21" s="81"/>
      <c r="R21" s="81"/>
      <c r="S21" s="81"/>
      <c r="T21" s="81"/>
      <c r="U21" s="81"/>
      <c r="V21" s="7" t="s">
        <v>293</v>
      </c>
      <c r="W21" s="81">
        <v>19</v>
      </c>
      <c r="X21" s="81" t="str">
        <f t="shared" si="2"/>
        <v/>
      </c>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row>
    <row r="22" spans="1:72" ht="13.75" x14ac:dyDescent="0.25">
      <c r="A22" s="7">
        <f t="shared" si="0"/>
        <v>16</v>
      </c>
      <c r="B22" s="7" t="str">
        <f t="shared" si="1"/>
        <v>Cabinet Office16</v>
      </c>
      <c r="C22" s="125" t="s">
        <v>64</v>
      </c>
      <c r="D22" s="131" t="s">
        <v>67</v>
      </c>
      <c r="E22" s="83"/>
      <c r="F22" s="81"/>
      <c r="G22" s="81"/>
      <c r="H22" s="81"/>
      <c r="I22" s="81"/>
      <c r="J22" s="159"/>
      <c r="K22" s="158"/>
      <c r="L22" s="81"/>
      <c r="M22" s="81"/>
      <c r="N22" s="81"/>
      <c r="O22" s="81"/>
      <c r="P22" s="81"/>
      <c r="Q22" s="81"/>
      <c r="R22" s="81"/>
      <c r="S22" s="81"/>
      <c r="T22" s="81"/>
      <c r="U22" s="81"/>
      <c r="V22" s="7" t="s">
        <v>29</v>
      </c>
      <c r="W22" s="81">
        <v>20</v>
      </c>
      <c r="X22" s="81" t="str">
        <f t="shared" si="2"/>
        <v/>
      </c>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row>
    <row r="23" spans="1:72" ht="13.75" x14ac:dyDescent="0.25">
      <c r="A23" s="7">
        <f t="shared" si="0"/>
        <v>17</v>
      </c>
      <c r="B23" s="7" t="str">
        <f t="shared" si="1"/>
        <v>Cabinet Office17</v>
      </c>
      <c r="C23" s="125" t="s">
        <v>64</v>
      </c>
      <c r="D23" s="131" t="s">
        <v>82</v>
      </c>
      <c r="E23" s="83"/>
      <c r="F23" s="81"/>
      <c r="G23" s="81"/>
      <c r="H23" s="81"/>
      <c r="I23" s="81"/>
      <c r="J23" s="159"/>
      <c r="K23" s="158"/>
      <c r="L23" s="81"/>
      <c r="M23" s="81"/>
      <c r="N23" s="81"/>
      <c r="O23" s="81"/>
      <c r="P23" s="81"/>
      <c r="Q23" s="81"/>
      <c r="R23" s="81"/>
      <c r="S23" s="81"/>
      <c r="T23" s="81"/>
      <c r="U23" s="81"/>
      <c r="V23" s="7" t="s">
        <v>334</v>
      </c>
      <c r="W23" s="81">
        <v>21</v>
      </c>
      <c r="X23" s="81" t="str">
        <f t="shared" si="2"/>
        <v/>
      </c>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row>
    <row r="24" spans="1:72" ht="13.75" x14ac:dyDescent="0.25">
      <c r="A24" s="7">
        <f t="shared" si="0"/>
        <v>18</v>
      </c>
      <c r="B24" s="7" t="str">
        <f t="shared" si="1"/>
        <v>Cabinet Office18</v>
      </c>
      <c r="C24" s="125" t="s">
        <v>64</v>
      </c>
      <c r="D24" s="131" t="s">
        <v>65</v>
      </c>
      <c r="E24" s="84"/>
      <c r="F24" s="81"/>
      <c r="G24" s="81"/>
      <c r="H24" s="81"/>
      <c r="I24" s="81"/>
      <c r="J24" s="159"/>
      <c r="K24" s="158"/>
      <c r="L24" s="81"/>
      <c r="M24" s="81"/>
      <c r="N24" s="81"/>
      <c r="O24" s="81"/>
      <c r="P24" s="81"/>
      <c r="Q24" s="81"/>
      <c r="R24" s="81"/>
      <c r="S24" s="81"/>
      <c r="T24" s="81"/>
      <c r="U24" s="81"/>
      <c r="V24" s="7" t="s">
        <v>844</v>
      </c>
      <c r="W24" s="81">
        <v>22</v>
      </c>
      <c r="X24" s="81" t="str">
        <f t="shared" si="2"/>
        <v/>
      </c>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row>
    <row r="25" spans="1:72" ht="13.75" x14ac:dyDescent="0.25">
      <c r="A25" s="7">
        <f t="shared" si="0"/>
        <v>19</v>
      </c>
      <c r="B25" s="7" t="str">
        <f t="shared" si="1"/>
        <v>Cabinet Office19</v>
      </c>
      <c r="C25" s="125" t="s">
        <v>64</v>
      </c>
      <c r="D25" s="131" t="s">
        <v>83</v>
      </c>
      <c r="E25" s="83"/>
      <c r="F25" s="81"/>
      <c r="G25" s="81"/>
      <c r="H25" s="81"/>
      <c r="I25" s="81"/>
      <c r="J25" s="159"/>
      <c r="K25" s="158"/>
      <c r="L25" s="81"/>
      <c r="M25" s="81"/>
      <c r="N25" s="81"/>
      <c r="O25" s="81"/>
      <c r="P25" s="81"/>
      <c r="Q25" s="81"/>
      <c r="R25" s="81"/>
      <c r="S25" s="81"/>
      <c r="T25" s="81"/>
      <c r="U25" s="81"/>
      <c r="V25" s="7" t="s">
        <v>374</v>
      </c>
      <c r="W25" s="81">
        <v>23</v>
      </c>
      <c r="X25" s="81" t="str">
        <f t="shared" si="2"/>
        <v/>
      </c>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row>
    <row r="26" spans="1:72" ht="13.75" x14ac:dyDescent="0.25">
      <c r="A26" s="7">
        <f t="shared" si="0"/>
        <v>20</v>
      </c>
      <c r="B26" s="7" t="str">
        <f t="shared" si="1"/>
        <v>Cabinet Office20</v>
      </c>
      <c r="C26" s="125" t="s">
        <v>64</v>
      </c>
      <c r="D26" s="131" t="s">
        <v>76</v>
      </c>
      <c r="E26" s="83"/>
      <c r="F26" s="81"/>
      <c r="G26" s="81"/>
      <c r="H26" s="81"/>
      <c r="I26" s="81"/>
      <c r="J26" s="159"/>
      <c r="K26" s="158"/>
      <c r="L26" s="81"/>
      <c r="M26" s="81"/>
      <c r="N26" s="81"/>
      <c r="O26" s="81"/>
      <c r="P26" s="81"/>
      <c r="Q26" s="81"/>
      <c r="R26" s="81"/>
      <c r="S26" s="81"/>
      <c r="T26" s="81"/>
      <c r="U26" s="81"/>
      <c r="V26" s="7" t="s">
        <v>429</v>
      </c>
      <c r="W26" s="81">
        <v>24</v>
      </c>
      <c r="X26" s="81" t="str">
        <f t="shared" si="2"/>
        <v/>
      </c>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row>
    <row r="27" spans="1:72" ht="14.4" thickBot="1" x14ac:dyDescent="0.3">
      <c r="A27" s="7">
        <f t="shared" si="0"/>
        <v>21</v>
      </c>
      <c r="B27" s="7" t="str">
        <f t="shared" si="1"/>
        <v>Cabinet Office21</v>
      </c>
      <c r="C27" s="132" t="s">
        <v>64</v>
      </c>
      <c r="D27" s="133" t="s">
        <v>77</v>
      </c>
      <c r="E27" s="85"/>
      <c r="F27" s="81"/>
      <c r="G27" s="81"/>
      <c r="H27" s="81"/>
      <c r="I27" s="81"/>
      <c r="J27" s="159"/>
      <c r="K27" s="158"/>
      <c r="L27" s="81"/>
      <c r="M27" s="81"/>
      <c r="N27" s="81"/>
      <c r="O27" s="81"/>
      <c r="P27" s="81"/>
      <c r="Q27" s="81"/>
      <c r="R27" s="81"/>
      <c r="S27" s="81"/>
      <c r="T27" s="81"/>
      <c r="U27" s="81"/>
      <c r="V27" s="7" t="s">
        <v>407</v>
      </c>
      <c r="W27" s="81">
        <v>25</v>
      </c>
      <c r="X27" s="81" t="str">
        <f t="shared" si="2"/>
        <v/>
      </c>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row>
    <row r="28" spans="1:72" ht="14.4" thickBot="1" x14ac:dyDescent="0.3">
      <c r="A28" s="7">
        <f t="shared" si="0"/>
        <v>1</v>
      </c>
      <c r="B28" s="7" t="str">
        <f t="shared" si="1"/>
        <v>Crown Prosecution Service1</v>
      </c>
      <c r="C28" s="134" t="s">
        <v>61</v>
      </c>
      <c r="D28" s="135" t="s">
        <v>61</v>
      </c>
      <c r="E28" s="85"/>
      <c r="F28" s="81"/>
      <c r="G28" s="81"/>
      <c r="H28" s="81"/>
      <c r="I28" s="81"/>
      <c r="J28" s="159"/>
      <c r="K28" s="158"/>
      <c r="L28" s="81"/>
      <c r="M28" s="81"/>
      <c r="N28" s="81"/>
      <c r="O28" s="81"/>
      <c r="P28" s="81"/>
      <c r="Q28" s="81"/>
      <c r="R28" s="81"/>
      <c r="S28" s="81"/>
      <c r="T28" s="81"/>
      <c r="U28" s="81"/>
      <c r="V28" s="7" t="s">
        <v>847</v>
      </c>
      <c r="W28" s="81">
        <v>26</v>
      </c>
      <c r="X28" s="81" t="str">
        <f t="shared" si="2"/>
        <v/>
      </c>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row>
    <row r="29" spans="1:72" ht="24" x14ac:dyDescent="0.25">
      <c r="A29" s="7">
        <f t="shared" si="0"/>
        <v>1</v>
      </c>
      <c r="B29" s="7" t="str">
        <f t="shared" si="1"/>
        <v>Department for Business, Energy and Industrial Strategy1</v>
      </c>
      <c r="C29" s="129" t="s">
        <v>829</v>
      </c>
      <c r="D29" s="136" t="s">
        <v>829</v>
      </c>
      <c r="E29" s="85"/>
      <c r="F29" s="81"/>
      <c r="G29" s="81"/>
      <c r="H29" s="81"/>
      <c r="I29" s="81"/>
      <c r="J29" s="159"/>
      <c r="K29" s="158"/>
      <c r="L29" s="81"/>
      <c r="M29" s="81"/>
      <c r="N29" s="81"/>
      <c r="O29" s="81"/>
      <c r="P29" s="81"/>
      <c r="Q29" s="81"/>
      <c r="R29" s="81"/>
      <c r="S29" s="81"/>
      <c r="T29" s="81"/>
      <c r="U29" s="81"/>
      <c r="V29" s="7" t="s">
        <v>848</v>
      </c>
      <c r="W29" s="81">
        <v>27</v>
      </c>
      <c r="X29" s="81" t="str">
        <f t="shared" si="2"/>
        <v/>
      </c>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row>
    <row r="30" spans="1:72" ht="24" x14ac:dyDescent="0.25">
      <c r="A30" s="7">
        <f t="shared" si="0"/>
        <v>2</v>
      </c>
      <c r="B30" s="7" t="str">
        <f t="shared" si="1"/>
        <v>Department for Business, Energy and Industrial Strategy2</v>
      </c>
      <c r="C30" s="125" t="s">
        <v>829</v>
      </c>
      <c r="D30" s="136" t="s">
        <v>91</v>
      </c>
      <c r="E30" s="85"/>
      <c r="F30" s="81"/>
      <c r="G30" s="81"/>
      <c r="H30" s="81"/>
      <c r="I30" s="81"/>
      <c r="J30" s="159"/>
      <c r="K30" s="158"/>
      <c r="L30" s="81"/>
      <c r="M30" s="81"/>
      <c r="N30" s="81"/>
      <c r="O30" s="81"/>
      <c r="P30" s="81"/>
      <c r="Q30" s="81"/>
      <c r="R30" s="81"/>
      <c r="S30" s="81"/>
      <c r="T30" s="81"/>
      <c r="U30" s="81"/>
      <c r="V30" s="7" t="s">
        <v>411</v>
      </c>
      <c r="W30" s="81">
        <v>28</v>
      </c>
      <c r="X30" s="81" t="str">
        <f t="shared" si="2"/>
        <v/>
      </c>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row>
    <row r="31" spans="1:72" ht="24" x14ac:dyDescent="0.25">
      <c r="A31" s="7">
        <f t="shared" si="0"/>
        <v>3</v>
      </c>
      <c r="B31" s="7" t="str">
        <f t="shared" si="1"/>
        <v>Department for Business, Energy and Industrial Strategy3</v>
      </c>
      <c r="C31" s="125" t="s">
        <v>829</v>
      </c>
      <c r="D31" s="136" t="s">
        <v>112</v>
      </c>
      <c r="E31" s="85"/>
      <c r="F31" s="81"/>
      <c r="G31" s="81"/>
      <c r="H31" s="81"/>
      <c r="I31" s="81"/>
      <c r="J31" s="159"/>
      <c r="K31" s="158"/>
      <c r="L31" s="81"/>
      <c r="M31" s="81"/>
      <c r="N31" s="81"/>
      <c r="O31" s="81"/>
      <c r="P31" s="81"/>
      <c r="Q31" s="81"/>
      <c r="R31" s="81"/>
      <c r="S31" s="81"/>
      <c r="T31" s="81"/>
      <c r="U31" s="81"/>
      <c r="V31" s="7" t="s">
        <v>412</v>
      </c>
      <c r="W31" s="81">
        <v>29</v>
      </c>
      <c r="X31" s="81" t="str">
        <f t="shared" si="2"/>
        <v/>
      </c>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row>
    <row r="32" spans="1:72" ht="24" x14ac:dyDescent="0.25">
      <c r="A32" s="7">
        <f t="shared" si="0"/>
        <v>4</v>
      </c>
      <c r="B32" s="7" t="str">
        <f t="shared" si="1"/>
        <v>Department for Business, Energy and Industrial Strategy4</v>
      </c>
      <c r="C32" s="125" t="s">
        <v>829</v>
      </c>
      <c r="D32" s="136" t="s">
        <v>92</v>
      </c>
      <c r="E32" s="85"/>
      <c r="F32" s="81"/>
      <c r="G32" s="81"/>
      <c r="H32" s="81"/>
      <c r="I32" s="81"/>
      <c r="J32" s="157"/>
      <c r="K32" s="158"/>
      <c r="L32" s="81"/>
      <c r="M32" s="81"/>
      <c r="N32" s="81"/>
      <c r="O32" s="81"/>
      <c r="P32" s="81"/>
      <c r="Q32" s="81"/>
      <c r="R32" s="81"/>
      <c r="S32" s="81"/>
      <c r="T32" s="81"/>
      <c r="U32" s="81"/>
      <c r="V32" s="7" t="s">
        <v>849</v>
      </c>
      <c r="W32" s="81">
        <v>30</v>
      </c>
      <c r="X32" s="81" t="str">
        <f t="shared" si="2"/>
        <v/>
      </c>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row>
    <row r="33" spans="1:72" ht="24" x14ac:dyDescent="0.25">
      <c r="A33" s="7">
        <f t="shared" si="0"/>
        <v>5</v>
      </c>
      <c r="B33" s="7" t="str">
        <f t="shared" si="1"/>
        <v>Department for Business, Energy and Industrial Strategy5</v>
      </c>
      <c r="C33" s="125" t="s">
        <v>829</v>
      </c>
      <c r="D33" s="136" t="s">
        <v>109</v>
      </c>
      <c r="E33" s="85"/>
      <c r="F33" s="81"/>
      <c r="G33" s="81"/>
      <c r="H33" s="81"/>
      <c r="I33" s="81"/>
      <c r="J33" s="159"/>
      <c r="K33" s="158"/>
      <c r="L33" s="81"/>
      <c r="M33" s="81"/>
      <c r="N33" s="81"/>
      <c r="O33" s="81"/>
      <c r="P33" s="81"/>
      <c r="Q33" s="81"/>
      <c r="R33" s="81"/>
      <c r="S33" s="81"/>
      <c r="T33" s="81"/>
      <c r="U33" s="81"/>
      <c r="V33" s="7" t="s">
        <v>850</v>
      </c>
      <c r="W33" s="81">
        <v>31</v>
      </c>
      <c r="X33" s="81" t="str">
        <f t="shared" si="2"/>
        <v/>
      </c>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row>
    <row r="34" spans="1:72" ht="24" x14ac:dyDescent="0.25">
      <c r="A34" s="7">
        <f t="shared" si="0"/>
        <v>6</v>
      </c>
      <c r="B34" s="7" t="str">
        <f t="shared" si="1"/>
        <v>Department for Business, Energy and Industrial Strategy6</v>
      </c>
      <c r="C34" s="125" t="s">
        <v>829</v>
      </c>
      <c r="D34" s="136" t="s">
        <v>113</v>
      </c>
      <c r="E34" s="85"/>
      <c r="J34" s="159"/>
      <c r="K34" s="160"/>
      <c r="V34" s="7" t="s">
        <v>851</v>
      </c>
      <c r="W34" s="81">
        <v>32</v>
      </c>
      <c r="X34" s="81" t="str">
        <f t="shared" si="2"/>
        <v/>
      </c>
    </row>
    <row r="35" spans="1:72" ht="24" x14ac:dyDescent="0.25">
      <c r="A35" s="7">
        <f t="shared" si="0"/>
        <v>7</v>
      </c>
      <c r="B35" s="7" t="str">
        <f t="shared" si="1"/>
        <v>Department for Business, Energy and Industrial Strategy7</v>
      </c>
      <c r="C35" s="125" t="s">
        <v>829</v>
      </c>
      <c r="D35" s="136" t="s">
        <v>93</v>
      </c>
      <c r="E35" s="85"/>
      <c r="J35" s="159"/>
      <c r="K35" s="160"/>
      <c r="V35" s="7" t="s">
        <v>852</v>
      </c>
      <c r="W35" s="81">
        <v>33</v>
      </c>
      <c r="X35" s="81" t="str">
        <f t="shared" si="2"/>
        <v/>
      </c>
    </row>
    <row r="36" spans="1:72" ht="24" x14ac:dyDescent="0.25">
      <c r="A36" s="7">
        <f t="shared" si="0"/>
        <v>8</v>
      </c>
      <c r="B36" s="7" t="str">
        <f t="shared" si="1"/>
        <v>Department for Business, Energy and Industrial Strategy8</v>
      </c>
      <c r="C36" s="125" t="s">
        <v>829</v>
      </c>
      <c r="D36" s="136" t="s">
        <v>94</v>
      </c>
      <c r="E36" s="85"/>
      <c r="J36" s="159"/>
      <c r="K36" s="160"/>
      <c r="V36" s="7" t="s">
        <v>853</v>
      </c>
      <c r="W36" s="81">
        <v>34</v>
      </c>
      <c r="X36" s="81" t="str">
        <f t="shared" si="2"/>
        <v/>
      </c>
    </row>
    <row r="37" spans="1:72" ht="24" x14ac:dyDescent="0.25">
      <c r="A37" s="7">
        <f t="shared" si="0"/>
        <v>9</v>
      </c>
      <c r="B37" s="7" t="str">
        <f t="shared" si="1"/>
        <v>Department for Business, Energy and Industrial Strategy9</v>
      </c>
      <c r="C37" s="125" t="s">
        <v>829</v>
      </c>
      <c r="D37" s="136" t="s">
        <v>95</v>
      </c>
      <c r="E37" s="85"/>
      <c r="J37" s="159"/>
      <c r="K37" s="160"/>
      <c r="V37" s="7" t="s">
        <v>256</v>
      </c>
      <c r="W37" s="81">
        <v>35</v>
      </c>
      <c r="X37" s="81" t="str">
        <f t="shared" si="2"/>
        <v/>
      </c>
    </row>
    <row r="38" spans="1:72" ht="24" x14ac:dyDescent="0.25">
      <c r="A38" s="7">
        <f t="shared" si="0"/>
        <v>10</v>
      </c>
      <c r="B38" s="7" t="str">
        <f t="shared" si="1"/>
        <v>Department for Business, Energy and Industrial Strategy10</v>
      </c>
      <c r="C38" s="125" t="s">
        <v>829</v>
      </c>
      <c r="D38" s="136" t="s">
        <v>101</v>
      </c>
      <c r="E38" s="85"/>
      <c r="J38" s="159"/>
      <c r="K38" s="160"/>
      <c r="V38" s="7" t="s">
        <v>430</v>
      </c>
      <c r="W38" s="81">
        <v>36</v>
      </c>
      <c r="X38" s="81" t="str">
        <f t="shared" si="2"/>
        <v/>
      </c>
    </row>
    <row r="39" spans="1:72" ht="24" x14ac:dyDescent="0.25">
      <c r="A39" s="7">
        <f t="shared" si="0"/>
        <v>11</v>
      </c>
      <c r="B39" s="7" t="str">
        <f t="shared" si="1"/>
        <v>Department for Business, Energy and Industrial Strategy11</v>
      </c>
      <c r="C39" s="125" t="s">
        <v>829</v>
      </c>
      <c r="D39" s="136" t="s">
        <v>102</v>
      </c>
      <c r="E39" s="85"/>
      <c r="J39" s="159"/>
      <c r="K39" s="160"/>
      <c r="V39" s="7" t="s">
        <v>416</v>
      </c>
      <c r="W39" s="81">
        <v>37</v>
      </c>
      <c r="X39" s="81" t="str">
        <f t="shared" si="2"/>
        <v/>
      </c>
    </row>
    <row r="40" spans="1:72" ht="24" x14ac:dyDescent="0.25">
      <c r="A40" s="7">
        <f t="shared" si="0"/>
        <v>12</v>
      </c>
      <c r="B40" s="7" t="str">
        <f t="shared" si="1"/>
        <v>Department for Business, Energy and Industrial Strategy12</v>
      </c>
      <c r="C40" s="125" t="s">
        <v>829</v>
      </c>
      <c r="D40" s="136" t="s">
        <v>86</v>
      </c>
      <c r="E40" s="85"/>
      <c r="J40" s="159"/>
      <c r="K40" s="160"/>
      <c r="V40" s="7" t="s">
        <v>414</v>
      </c>
      <c r="W40" s="81">
        <v>38</v>
      </c>
      <c r="X40" s="81" t="str">
        <f t="shared" si="2"/>
        <v/>
      </c>
    </row>
    <row r="41" spans="1:72" ht="24" x14ac:dyDescent="0.25">
      <c r="A41" s="7">
        <f t="shared" si="0"/>
        <v>13</v>
      </c>
      <c r="B41" s="7" t="str">
        <f t="shared" si="1"/>
        <v>Department for Business, Energy and Industrial Strategy13</v>
      </c>
      <c r="C41" s="125" t="s">
        <v>829</v>
      </c>
      <c r="D41" s="136" t="s">
        <v>84</v>
      </c>
      <c r="E41" s="85"/>
      <c r="J41" s="159"/>
      <c r="K41" s="160"/>
      <c r="V41" s="7" t="s">
        <v>431</v>
      </c>
      <c r="W41" s="81">
        <v>39</v>
      </c>
      <c r="X41" s="81" t="str">
        <f t="shared" si="2"/>
        <v/>
      </c>
    </row>
    <row r="42" spans="1:72" ht="24" x14ac:dyDescent="0.25">
      <c r="A42" s="7">
        <f t="shared" si="0"/>
        <v>14</v>
      </c>
      <c r="B42" s="7" t="str">
        <f t="shared" si="1"/>
        <v>Department for Business, Energy and Industrial Strategy14</v>
      </c>
      <c r="C42" s="125" t="s">
        <v>829</v>
      </c>
      <c r="D42" s="136" t="s">
        <v>110</v>
      </c>
      <c r="E42" s="85"/>
      <c r="J42" s="159"/>
      <c r="K42" s="160"/>
      <c r="V42" s="7" t="s">
        <v>299</v>
      </c>
      <c r="W42" s="81">
        <v>40</v>
      </c>
      <c r="X42" s="81" t="str">
        <f t="shared" si="2"/>
        <v/>
      </c>
    </row>
    <row r="43" spans="1:72" ht="24" x14ac:dyDescent="0.25">
      <c r="A43" s="7">
        <f t="shared" si="0"/>
        <v>15</v>
      </c>
      <c r="B43" s="7" t="str">
        <f t="shared" si="1"/>
        <v>Department for Business, Energy and Industrial Strategy15</v>
      </c>
      <c r="C43" s="125" t="s">
        <v>829</v>
      </c>
      <c r="D43" s="136" t="s">
        <v>96</v>
      </c>
      <c r="E43" s="85"/>
      <c r="J43" s="159"/>
      <c r="K43" s="160"/>
      <c r="V43" s="7" t="s">
        <v>854</v>
      </c>
      <c r="W43" s="81">
        <v>41</v>
      </c>
      <c r="X43" s="81" t="str">
        <f t="shared" si="2"/>
        <v/>
      </c>
    </row>
    <row r="44" spans="1:72" ht="24" x14ac:dyDescent="0.25">
      <c r="A44" s="7">
        <f t="shared" si="0"/>
        <v>16</v>
      </c>
      <c r="B44" s="7" t="str">
        <f t="shared" si="1"/>
        <v>Department for Business, Energy and Industrial Strategy16</v>
      </c>
      <c r="C44" s="125" t="s">
        <v>829</v>
      </c>
      <c r="D44" s="136" t="s">
        <v>111</v>
      </c>
      <c r="E44" s="85"/>
      <c r="J44" s="157"/>
      <c r="K44" s="160"/>
      <c r="V44" s="7" t="s">
        <v>866</v>
      </c>
      <c r="W44" s="81">
        <v>42</v>
      </c>
      <c r="X44" s="81" t="str">
        <f t="shared" si="2"/>
        <v/>
      </c>
    </row>
    <row r="45" spans="1:72" ht="24" x14ac:dyDescent="0.25">
      <c r="A45" s="7">
        <f t="shared" si="0"/>
        <v>17</v>
      </c>
      <c r="B45" s="7" t="str">
        <f t="shared" si="1"/>
        <v>Department for Business, Energy and Industrial Strategy17</v>
      </c>
      <c r="C45" s="125" t="s">
        <v>829</v>
      </c>
      <c r="D45" s="136" t="s">
        <v>103</v>
      </c>
      <c r="E45" s="85"/>
      <c r="J45" s="160"/>
      <c r="K45" s="160"/>
      <c r="V45"/>
      <c r="W45" s="81">
        <v>43</v>
      </c>
      <c r="X45" s="81" t="str">
        <f t="shared" si="2"/>
        <v/>
      </c>
    </row>
    <row r="46" spans="1:72" ht="24" x14ac:dyDescent="0.25">
      <c r="A46" s="7">
        <f t="shared" si="0"/>
        <v>18</v>
      </c>
      <c r="B46" s="7" t="str">
        <f t="shared" si="1"/>
        <v>Department for Business, Energy and Industrial Strategy18</v>
      </c>
      <c r="C46" s="125" t="s">
        <v>829</v>
      </c>
      <c r="D46" s="136" t="s">
        <v>114</v>
      </c>
      <c r="E46" s="85"/>
      <c r="J46" s="160"/>
      <c r="K46" s="160"/>
      <c r="V46"/>
      <c r="W46" s="81">
        <v>44</v>
      </c>
      <c r="X46" s="81" t="str">
        <f t="shared" si="2"/>
        <v/>
      </c>
    </row>
    <row r="47" spans="1:72" ht="24" x14ac:dyDescent="0.25">
      <c r="A47" s="7">
        <f t="shared" si="0"/>
        <v>19</v>
      </c>
      <c r="B47" s="7" t="str">
        <f t="shared" si="1"/>
        <v>Department for Business, Energy and Industrial Strategy19</v>
      </c>
      <c r="C47" s="125" t="s">
        <v>829</v>
      </c>
      <c r="D47" s="136" t="s">
        <v>115</v>
      </c>
      <c r="E47" s="85"/>
      <c r="J47" s="160"/>
      <c r="K47" s="160"/>
      <c r="V47"/>
      <c r="W47" s="81">
        <v>45</v>
      </c>
      <c r="X47" s="81" t="str">
        <f t="shared" si="2"/>
        <v/>
      </c>
    </row>
    <row r="48" spans="1:72" ht="24" x14ac:dyDescent="0.25">
      <c r="A48" s="7">
        <f t="shared" si="0"/>
        <v>20</v>
      </c>
      <c r="B48" s="7" t="str">
        <f t="shared" si="1"/>
        <v>Department for Business, Energy and Industrial Strategy20</v>
      </c>
      <c r="C48" s="125" t="s">
        <v>829</v>
      </c>
      <c r="D48" s="136" t="s">
        <v>116</v>
      </c>
      <c r="E48" s="85"/>
      <c r="J48" s="160"/>
      <c r="K48" s="160"/>
      <c r="V48"/>
      <c r="W48" s="81">
        <v>46</v>
      </c>
      <c r="X48" s="81" t="str">
        <f t="shared" si="2"/>
        <v/>
      </c>
    </row>
    <row r="49" spans="1:24" ht="24" x14ac:dyDescent="0.25">
      <c r="A49" s="7">
        <f t="shared" si="0"/>
        <v>21</v>
      </c>
      <c r="B49" s="7" t="str">
        <f t="shared" si="1"/>
        <v>Department for Business, Energy and Industrial Strategy21</v>
      </c>
      <c r="C49" s="125" t="s">
        <v>829</v>
      </c>
      <c r="D49" s="136" t="s">
        <v>104</v>
      </c>
      <c r="E49" s="85"/>
      <c r="J49" s="160"/>
      <c r="K49" s="160"/>
      <c r="V49"/>
      <c r="W49" s="81">
        <v>47</v>
      </c>
      <c r="X49" s="81" t="str">
        <f t="shared" si="2"/>
        <v/>
      </c>
    </row>
    <row r="50" spans="1:24" ht="24" x14ac:dyDescent="0.25">
      <c r="A50" s="7">
        <f t="shared" si="0"/>
        <v>22</v>
      </c>
      <c r="B50" s="7" t="str">
        <f t="shared" si="1"/>
        <v>Department for Business, Energy and Industrial Strategy22</v>
      </c>
      <c r="C50" s="125" t="s">
        <v>829</v>
      </c>
      <c r="D50" s="136" t="s">
        <v>88</v>
      </c>
      <c r="E50" s="85"/>
      <c r="J50" s="160"/>
      <c r="K50" s="160"/>
      <c r="V50"/>
      <c r="W50" s="81">
        <v>48</v>
      </c>
      <c r="X50" s="81" t="str">
        <f t="shared" si="2"/>
        <v/>
      </c>
    </row>
    <row r="51" spans="1:24" ht="24" x14ac:dyDescent="0.25">
      <c r="A51" s="7">
        <f t="shared" si="0"/>
        <v>23</v>
      </c>
      <c r="B51" s="7" t="str">
        <f t="shared" si="1"/>
        <v>Department for Business, Energy and Industrial Strategy23</v>
      </c>
      <c r="C51" s="125" t="s">
        <v>829</v>
      </c>
      <c r="D51" s="136" t="s">
        <v>105</v>
      </c>
      <c r="E51" s="85"/>
      <c r="J51" s="160"/>
      <c r="K51" s="160"/>
      <c r="V51"/>
      <c r="W51" s="81">
        <v>49</v>
      </c>
      <c r="X51" s="81" t="str">
        <f t="shared" si="2"/>
        <v/>
      </c>
    </row>
    <row r="52" spans="1:24" ht="24" x14ac:dyDescent="0.25">
      <c r="A52" s="7">
        <f t="shared" si="0"/>
        <v>24</v>
      </c>
      <c r="B52" s="7" t="str">
        <f t="shared" si="1"/>
        <v>Department for Business, Energy and Industrial Strategy24</v>
      </c>
      <c r="C52" s="125" t="s">
        <v>829</v>
      </c>
      <c r="D52" s="136" t="s">
        <v>106</v>
      </c>
      <c r="E52" s="85"/>
      <c r="J52" s="160"/>
      <c r="K52" s="160"/>
      <c r="V52"/>
      <c r="W52" s="81">
        <v>50</v>
      </c>
      <c r="X52" s="81" t="str">
        <f t="shared" si="2"/>
        <v/>
      </c>
    </row>
    <row r="53" spans="1:24" ht="24" x14ac:dyDescent="0.25">
      <c r="A53" s="7">
        <f t="shared" si="0"/>
        <v>25</v>
      </c>
      <c r="B53" s="7" t="str">
        <f t="shared" si="1"/>
        <v>Department for Business, Energy and Industrial Strategy25</v>
      </c>
      <c r="C53" s="125" t="s">
        <v>829</v>
      </c>
      <c r="D53" s="136" t="s">
        <v>89</v>
      </c>
      <c r="E53" s="85"/>
      <c r="J53" s="160"/>
      <c r="K53" s="160"/>
      <c r="V53"/>
      <c r="W53" s="81">
        <v>51</v>
      </c>
      <c r="X53" s="81" t="str">
        <f t="shared" si="2"/>
        <v/>
      </c>
    </row>
    <row r="54" spans="1:24" ht="24" x14ac:dyDescent="0.25">
      <c r="A54" s="7">
        <f t="shared" si="0"/>
        <v>26</v>
      </c>
      <c r="B54" s="7" t="str">
        <f t="shared" si="1"/>
        <v>Department for Business, Energy and Industrial Strategy26</v>
      </c>
      <c r="C54" s="125" t="s">
        <v>829</v>
      </c>
      <c r="D54" s="136" t="s">
        <v>97</v>
      </c>
      <c r="E54" s="85"/>
      <c r="J54" s="160"/>
      <c r="K54" s="160"/>
      <c r="V54"/>
      <c r="W54" s="81">
        <v>52</v>
      </c>
      <c r="X54" s="81" t="str">
        <f t="shared" si="2"/>
        <v/>
      </c>
    </row>
    <row r="55" spans="1:24" ht="24" x14ac:dyDescent="0.25">
      <c r="A55" s="7">
        <f t="shared" si="0"/>
        <v>27</v>
      </c>
      <c r="B55" s="7" t="str">
        <f t="shared" si="1"/>
        <v>Department for Business, Energy and Industrial Strategy27</v>
      </c>
      <c r="C55" s="125" t="s">
        <v>829</v>
      </c>
      <c r="D55" s="136" t="s">
        <v>107</v>
      </c>
      <c r="E55" s="85"/>
      <c r="J55" s="160"/>
      <c r="K55" s="160"/>
      <c r="V55"/>
      <c r="W55" s="81">
        <v>53</v>
      </c>
      <c r="X55" s="81" t="str">
        <f t="shared" si="2"/>
        <v/>
      </c>
    </row>
    <row r="56" spans="1:24" ht="24" x14ac:dyDescent="0.25">
      <c r="A56" s="7">
        <f t="shared" si="0"/>
        <v>28</v>
      </c>
      <c r="B56" s="7" t="str">
        <f t="shared" si="1"/>
        <v>Department for Business, Energy and Industrial Strategy28</v>
      </c>
      <c r="C56" s="125" t="s">
        <v>829</v>
      </c>
      <c r="D56" s="136" t="s">
        <v>117</v>
      </c>
      <c r="E56" s="85"/>
      <c r="J56" s="160"/>
      <c r="K56" s="160"/>
      <c r="V56"/>
      <c r="W56" s="81">
        <v>54</v>
      </c>
      <c r="X56" s="81" t="str">
        <f t="shared" si="2"/>
        <v/>
      </c>
    </row>
    <row r="57" spans="1:24" ht="24" x14ac:dyDescent="0.25">
      <c r="A57" s="7">
        <f t="shared" si="0"/>
        <v>29</v>
      </c>
      <c r="B57" s="7" t="str">
        <f t="shared" si="1"/>
        <v>Department for Business, Energy and Industrial Strategy29</v>
      </c>
      <c r="C57" s="125" t="s">
        <v>829</v>
      </c>
      <c r="D57" s="136" t="s">
        <v>118</v>
      </c>
      <c r="E57" s="85"/>
      <c r="J57" s="160"/>
      <c r="K57" s="160"/>
      <c r="V57"/>
      <c r="W57" s="81">
        <v>55</v>
      </c>
      <c r="X57" s="81" t="str">
        <f t="shared" si="2"/>
        <v/>
      </c>
    </row>
    <row r="58" spans="1:24" ht="24" x14ac:dyDescent="0.25">
      <c r="A58" s="7">
        <f t="shared" si="0"/>
        <v>30</v>
      </c>
      <c r="B58" s="7" t="str">
        <f t="shared" si="1"/>
        <v>Department for Business, Energy and Industrial Strategy30</v>
      </c>
      <c r="C58" s="125" t="s">
        <v>829</v>
      </c>
      <c r="D58" s="136" t="s">
        <v>119</v>
      </c>
      <c r="E58" s="85"/>
      <c r="J58" s="160"/>
      <c r="K58" s="160"/>
      <c r="V58"/>
      <c r="W58" s="81">
        <v>56</v>
      </c>
      <c r="X58" s="81" t="str">
        <f t="shared" si="2"/>
        <v/>
      </c>
    </row>
    <row r="59" spans="1:24" ht="24" x14ac:dyDescent="0.25">
      <c r="A59" s="7">
        <f t="shared" si="0"/>
        <v>31</v>
      </c>
      <c r="B59" s="7" t="str">
        <f t="shared" si="1"/>
        <v>Department for Business, Energy and Industrial Strategy31</v>
      </c>
      <c r="C59" s="125" t="s">
        <v>829</v>
      </c>
      <c r="D59" s="136" t="s">
        <v>120</v>
      </c>
      <c r="E59" s="85"/>
      <c r="J59" s="160"/>
      <c r="K59" s="160"/>
      <c r="V59"/>
      <c r="W59" s="81">
        <v>57</v>
      </c>
      <c r="X59" s="81" t="str">
        <f t="shared" si="2"/>
        <v/>
      </c>
    </row>
    <row r="60" spans="1:24" ht="24" x14ac:dyDescent="0.25">
      <c r="A60" s="7">
        <f t="shared" si="0"/>
        <v>32</v>
      </c>
      <c r="B60" s="7" t="str">
        <f t="shared" si="1"/>
        <v>Department for Business, Energy and Industrial Strategy32</v>
      </c>
      <c r="C60" s="125" t="s">
        <v>829</v>
      </c>
      <c r="D60" s="136" t="s">
        <v>108</v>
      </c>
      <c r="E60" s="85"/>
      <c r="J60" s="160"/>
      <c r="K60" s="160"/>
      <c r="V60"/>
      <c r="W60" s="81">
        <v>58</v>
      </c>
      <c r="X60" s="81" t="str">
        <f t="shared" si="2"/>
        <v/>
      </c>
    </row>
    <row r="61" spans="1:24" ht="24" x14ac:dyDescent="0.25">
      <c r="A61" s="7">
        <f t="shared" si="0"/>
        <v>33</v>
      </c>
      <c r="B61" s="7" t="str">
        <f t="shared" si="1"/>
        <v>Department for Business, Energy and Industrial Strategy33</v>
      </c>
      <c r="C61" s="125" t="s">
        <v>829</v>
      </c>
      <c r="D61" s="136" t="s">
        <v>98</v>
      </c>
      <c r="E61" s="85"/>
      <c r="J61" s="160"/>
      <c r="K61" s="160"/>
      <c r="V61"/>
      <c r="W61" s="81">
        <v>59</v>
      </c>
      <c r="X61" s="81" t="str">
        <f t="shared" si="2"/>
        <v/>
      </c>
    </row>
    <row r="62" spans="1:24" ht="24" x14ac:dyDescent="0.25">
      <c r="A62" s="7">
        <f t="shared" si="0"/>
        <v>34</v>
      </c>
      <c r="B62" s="7" t="str">
        <f t="shared" si="1"/>
        <v>Department for Business, Energy and Industrial Strategy34</v>
      </c>
      <c r="C62" s="125" t="s">
        <v>829</v>
      </c>
      <c r="D62" s="136" t="s">
        <v>87</v>
      </c>
      <c r="E62" s="85"/>
      <c r="J62" s="160"/>
      <c r="K62" s="160"/>
      <c r="V62"/>
      <c r="W62" s="81">
        <v>60</v>
      </c>
      <c r="X62" s="81" t="str">
        <f t="shared" si="2"/>
        <v/>
      </c>
    </row>
    <row r="63" spans="1:24" ht="24" x14ac:dyDescent="0.25">
      <c r="A63" s="7">
        <f t="shared" si="0"/>
        <v>35</v>
      </c>
      <c r="B63" s="7" t="str">
        <f t="shared" si="1"/>
        <v>Department for Business, Energy and Industrial Strategy35</v>
      </c>
      <c r="C63" s="125" t="s">
        <v>829</v>
      </c>
      <c r="D63" s="136" t="s">
        <v>99</v>
      </c>
      <c r="E63" s="85"/>
      <c r="J63" s="160"/>
      <c r="K63" s="160"/>
      <c r="V63"/>
      <c r="W63" s="81">
        <v>61</v>
      </c>
      <c r="X63" s="81" t="str">
        <f t="shared" si="2"/>
        <v/>
      </c>
    </row>
    <row r="64" spans="1:24" ht="24" x14ac:dyDescent="0.25">
      <c r="A64" s="7">
        <f t="shared" si="0"/>
        <v>36</v>
      </c>
      <c r="B64" s="7" t="str">
        <f t="shared" si="1"/>
        <v>Department for Business, Energy and Industrial Strategy36</v>
      </c>
      <c r="C64" s="125" t="s">
        <v>829</v>
      </c>
      <c r="D64" s="136" t="s">
        <v>100</v>
      </c>
      <c r="E64" s="85"/>
      <c r="J64" s="160"/>
      <c r="K64" s="160"/>
      <c r="V64"/>
      <c r="W64" s="81">
        <v>62</v>
      </c>
      <c r="X64" s="81" t="str">
        <f t="shared" si="2"/>
        <v/>
      </c>
    </row>
    <row r="65" spans="1:24" ht="24.65" thickBot="1" x14ac:dyDescent="0.3">
      <c r="A65" s="7">
        <f t="shared" si="0"/>
        <v>37</v>
      </c>
      <c r="B65" s="7" t="str">
        <f t="shared" si="1"/>
        <v>Department for Business, Energy and Industrial Strategy37</v>
      </c>
      <c r="C65" s="127" t="s">
        <v>829</v>
      </c>
      <c r="D65" s="133" t="s">
        <v>90</v>
      </c>
      <c r="E65" s="85"/>
      <c r="J65" s="160"/>
      <c r="K65" s="160"/>
      <c r="V65"/>
      <c r="W65" s="81">
        <v>63</v>
      </c>
      <c r="X65" s="81" t="str">
        <f t="shared" si="2"/>
        <v/>
      </c>
    </row>
    <row r="66" spans="1:24" ht="13.75" x14ac:dyDescent="0.25">
      <c r="A66" s="7">
        <f t="shared" si="0"/>
        <v>1</v>
      </c>
      <c r="B66" s="7" t="str">
        <f t="shared" si="1"/>
        <v>Department for Digital, Culture, Media and Sport1</v>
      </c>
      <c r="C66" s="123" t="s">
        <v>830</v>
      </c>
      <c r="D66" s="137" t="s">
        <v>830</v>
      </c>
      <c r="E66" s="85"/>
      <c r="J66" s="160"/>
      <c r="K66" s="160"/>
      <c r="V66"/>
      <c r="W66" s="81">
        <v>64</v>
      </c>
      <c r="X66" s="81" t="str">
        <f t="shared" si="2"/>
        <v/>
      </c>
    </row>
    <row r="67" spans="1:24" ht="13.75" x14ac:dyDescent="0.25">
      <c r="A67" s="7">
        <f t="shared" si="0"/>
        <v>2</v>
      </c>
      <c r="B67" s="7" t="str">
        <f t="shared" si="1"/>
        <v>Department for Digital, Culture, Media and Sport2</v>
      </c>
      <c r="C67" s="125" t="s">
        <v>830</v>
      </c>
      <c r="D67" s="136" t="s">
        <v>123</v>
      </c>
      <c r="E67" s="85"/>
      <c r="J67" s="160"/>
      <c r="K67" s="160"/>
      <c r="V67"/>
      <c r="W67" s="81">
        <v>65</v>
      </c>
      <c r="X67" s="81" t="str">
        <f t="shared" si="2"/>
        <v/>
      </c>
    </row>
    <row r="68" spans="1:24" ht="13.75" x14ac:dyDescent="0.25">
      <c r="A68" s="7">
        <f t="shared" ref="A68:A131" si="3">IF(C68&lt;&gt;C67,1,A67+1)</f>
        <v>3</v>
      </c>
      <c r="B68" s="7" t="str">
        <f t="shared" ref="B68:B131" si="4">C68&amp;A68</f>
        <v>Department for Digital, Culture, Media and Sport3</v>
      </c>
      <c r="C68" s="125" t="s">
        <v>830</v>
      </c>
      <c r="D68" s="136" t="s">
        <v>158</v>
      </c>
      <c r="E68" s="85"/>
      <c r="J68" s="160"/>
      <c r="K68" s="160"/>
      <c r="V68"/>
      <c r="W68" s="81">
        <v>66</v>
      </c>
      <c r="X68" s="81" t="str">
        <f t="shared" ref="X68:X131" si="5">IFERROR(INDEX($D:$D,MATCH($X$1&amp;$W68,$B:$B,0),),"")</f>
        <v/>
      </c>
    </row>
    <row r="69" spans="1:24" ht="13.75" x14ac:dyDescent="0.25">
      <c r="A69" s="7">
        <f t="shared" si="3"/>
        <v>4</v>
      </c>
      <c r="B69" s="7" t="str">
        <f t="shared" si="4"/>
        <v>Department for Digital, Culture, Media and Sport4</v>
      </c>
      <c r="C69" s="125" t="s">
        <v>830</v>
      </c>
      <c r="D69" s="136" t="s">
        <v>124</v>
      </c>
      <c r="E69" s="85"/>
      <c r="J69" s="160"/>
      <c r="K69" s="160"/>
      <c r="V69"/>
      <c r="W69" s="81">
        <v>67</v>
      </c>
      <c r="X69" s="81" t="str">
        <f t="shared" si="5"/>
        <v/>
      </c>
    </row>
    <row r="70" spans="1:24" ht="13.75" x14ac:dyDescent="0.25">
      <c r="A70" s="7">
        <f t="shared" si="3"/>
        <v>5</v>
      </c>
      <c r="B70" s="7" t="str">
        <f t="shared" si="4"/>
        <v>Department for Digital, Culture, Media and Sport5</v>
      </c>
      <c r="C70" s="125" t="s">
        <v>830</v>
      </c>
      <c r="D70" s="136" t="s">
        <v>125</v>
      </c>
      <c r="E70" s="85"/>
      <c r="J70" s="160"/>
      <c r="K70" s="160"/>
      <c r="V70"/>
      <c r="W70" s="81">
        <v>68</v>
      </c>
      <c r="X70" s="81" t="str">
        <f t="shared" si="5"/>
        <v/>
      </c>
    </row>
    <row r="71" spans="1:24" ht="13.75" x14ac:dyDescent="0.25">
      <c r="A71" s="7">
        <f t="shared" si="3"/>
        <v>6</v>
      </c>
      <c r="B71" s="7" t="str">
        <f t="shared" si="4"/>
        <v>Department for Digital, Culture, Media and Sport6</v>
      </c>
      <c r="C71" s="125" t="s">
        <v>830</v>
      </c>
      <c r="D71" s="136" t="s">
        <v>126</v>
      </c>
      <c r="E71" s="85"/>
      <c r="J71" s="160"/>
      <c r="K71" s="160"/>
      <c r="V71"/>
      <c r="W71" s="81">
        <v>69</v>
      </c>
      <c r="X71" s="81" t="str">
        <f t="shared" si="5"/>
        <v/>
      </c>
    </row>
    <row r="72" spans="1:24" ht="13.75" x14ac:dyDescent="0.25">
      <c r="A72" s="7">
        <f t="shared" si="3"/>
        <v>7</v>
      </c>
      <c r="B72" s="7" t="str">
        <f t="shared" si="4"/>
        <v>Department for Digital, Culture, Media and Sport7</v>
      </c>
      <c r="C72" s="125" t="s">
        <v>830</v>
      </c>
      <c r="D72" s="136" t="s">
        <v>127</v>
      </c>
      <c r="E72" s="85"/>
      <c r="J72" s="160"/>
      <c r="K72" s="160"/>
      <c r="V72"/>
      <c r="W72" s="81">
        <v>70</v>
      </c>
      <c r="X72" s="81" t="str">
        <f t="shared" si="5"/>
        <v/>
      </c>
    </row>
    <row r="73" spans="1:24" ht="13.75" x14ac:dyDescent="0.25">
      <c r="A73" s="7">
        <f t="shared" si="3"/>
        <v>8</v>
      </c>
      <c r="B73" s="7" t="str">
        <f t="shared" si="4"/>
        <v>Department for Digital, Culture, Media and Sport8</v>
      </c>
      <c r="C73" s="125" t="s">
        <v>830</v>
      </c>
      <c r="D73" s="136" t="s">
        <v>159</v>
      </c>
      <c r="E73" s="85"/>
      <c r="J73" s="160"/>
      <c r="K73" s="160"/>
      <c r="V73"/>
      <c r="W73" s="81">
        <v>71</v>
      </c>
      <c r="X73" s="81" t="str">
        <f t="shared" si="5"/>
        <v/>
      </c>
    </row>
    <row r="74" spans="1:24" ht="13.75" x14ac:dyDescent="0.25">
      <c r="A74" s="7">
        <f t="shared" si="3"/>
        <v>9</v>
      </c>
      <c r="B74" s="7" t="str">
        <f t="shared" si="4"/>
        <v>Department for Digital, Culture, Media and Sport9</v>
      </c>
      <c r="C74" s="125" t="s">
        <v>830</v>
      </c>
      <c r="D74" s="136" t="s">
        <v>161</v>
      </c>
      <c r="E74" s="85"/>
      <c r="J74" s="160"/>
      <c r="K74" s="160"/>
      <c r="V74"/>
      <c r="W74" s="81">
        <v>72</v>
      </c>
      <c r="X74" s="81" t="str">
        <f t="shared" si="5"/>
        <v/>
      </c>
    </row>
    <row r="75" spans="1:24" ht="13.75" x14ac:dyDescent="0.25">
      <c r="A75" s="7">
        <f t="shared" si="3"/>
        <v>10</v>
      </c>
      <c r="B75" s="7" t="str">
        <f t="shared" si="4"/>
        <v>Department for Digital, Culture, Media and Sport10</v>
      </c>
      <c r="C75" s="125" t="s">
        <v>830</v>
      </c>
      <c r="D75" s="136" t="s">
        <v>128</v>
      </c>
      <c r="E75" s="85"/>
      <c r="J75" s="160"/>
      <c r="K75" s="160"/>
      <c r="V75"/>
      <c r="W75" s="81">
        <v>73</v>
      </c>
      <c r="X75" s="81" t="str">
        <f t="shared" si="5"/>
        <v/>
      </c>
    </row>
    <row r="76" spans="1:24" ht="13.75" x14ac:dyDescent="0.25">
      <c r="A76" s="7">
        <f t="shared" si="3"/>
        <v>11</v>
      </c>
      <c r="B76" s="7" t="str">
        <f t="shared" si="4"/>
        <v>Department for Digital, Culture, Media and Sport11</v>
      </c>
      <c r="C76" s="125" t="s">
        <v>830</v>
      </c>
      <c r="D76" s="136" t="s">
        <v>129</v>
      </c>
      <c r="E76" s="85"/>
      <c r="V76"/>
      <c r="W76" s="81">
        <v>74</v>
      </c>
      <c r="X76" s="81" t="str">
        <f t="shared" si="5"/>
        <v/>
      </c>
    </row>
    <row r="77" spans="1:24" ht="13.75" x14ac:dyDescent="0.25">
      <c r="A77" s="7">
        <f t="shared" si="3"/>
        <v>12</v>
      </c>
      <c r="B77" s="7" t="str">
        <f t="shared" si="4"/>
        <v>Department for Digital, Culture, Media and Sport12</v>
      </c>
      <c r="C77" s="125" t="s">
        <v>830</v>
      </c>
      <c r="D77" s="136" t="s">
        <v>130</v>
      </c>
      <c r="E77" s="85"/>
      <c r="V77"/>
      <c r="W77" s="81">
        <v>75</v>
      </c>
      <c r="X77" s="81" t="str">
        <f t="shared" si="5"/>
        <v/>
      </c>
    </row>
    <row r="78" spans="1:24" ht="13.75" x14ac:dyDescent="0.25">
      <c r="A78" s="7">
        <f t="shared" si="3"/>
        <v>13</v>
      </c>
      <c r="B78" s="7" t="str">
        <f t="shared" si="4"/>
        <v>Department for Digital, Culture, Media and Sport13</v>
      </c>
      <c r="C78" s="125" t="s">
        <v>830</v>
      </c>
      <c r="D78" s="136" t="s">
        <v>131</v>
      </c>
      <c r="E78" s="85"/>
      <c r="V78"/>
      <c r="W78" s="81">
        <v>76</v>
      </c>
      <c r="X78" s="81" t="str">
        <f t="shared" si="5"/>
        <v/>
      </c>
    </row>
    <row r="79" spans="1:24" ht="13.75" x14ac:dyDescent="0.25">
      <c r="A79" s="7">
        <f t="shared" si="3"/>
        <v>14</v>
      </c>
      <c r="B79" s="7" t="str">
        <f t="shared" si="4"/>
        <v>Department for Digital, Culture, Media and Sport14</v>
      </c>
      <c r="C79" s="125" t="s">
        <v>830</v>
      </c>
      <c r="D79" s="136" t="s">
        <v>160</v>
      </c>
      <c r="E79" s="85"/>
      <c r="V79"/>
      <c r="W79" s="81">
        <v>77</v>
      </c>
      <c r="X79" s="81" t="str">
        <f t="shared" si="5"/>
        <v/>
      </c>
    </row>
    <row r="80" spans="1:24" ht="13.75" x14ac:dyDescent="0.25">
      <c r="A80" s="7">
        <f t="shared" si="3"/>
        <v>15</v>
      </c>
      <c r="B80" s="7" t="str">
        <f t="shared" si="4"/>
        <v>Department for Digital, Culture, Media and Sport15</v>
      </c>
      <c r="C80" s="125" t="s">
        <v>830</v>
      </c>
      <c r="D80" s="136" t="s">
        <v>132</v>
      </c>
      <c r="E80" s="85"/>
      <c r="V80"/>
      <c r="W80" s="81">
        <v>78</v>
      </c>
      <c r="X80" s="81" t="str">
        <f t="shared" si="5"/>
        <v/>
      </c>
    </row>
    <row r="81" spans="1:24" ht="13.75" x14ac:dyDescent="0.25">
      <c r="A81" s="7">
        <f t="shared" si="3"/>
        <v>16</v>
      </c>
      <c r="B81" s="7" t="str">
        <f t="shared" si="4"/>
        <v>Department for Digital, Culture, Media and Sport16</v>
      </c>
      <c r="C81" s="125" t="s">
        <v>830</v>
      </c>
      <c r="D81" s="136" t="s">
        <v>133</v>
      </c>
      <c r="E81" s="85"/>
      <c r="V81"/>
      <c r="W81" s="81">
        <v>79</v>
      </c>
      <c r="X81" s="81" t="str">
        <f t="shared" si="5"/>
        <v/>
      </c>
    </row>
    <row r="82" spans="1:24" ht="13.75" x14ac:dyDescent="0.25">
      <c r="A82" s="7">
        <f t="shared" si="3"/>
        <v>17</v>
      </c>
      <c r="B82" s="7" t="str">
        <f t="shared" si="4"/>
        <v>Department for Digital, Culture, Media and Sport17</v>
      </c>
      <c r="C82" s="125" t="s">
        <v>830</v>
      </c>
      <c r="D82" s="136" t="s">
        <v>134</v>
      </c>
      <c r="E82" s="85"/>
      <c r="V82"/>
      <c r="W82" s="81">
        <v>80</v>
      </c>
      <c r="X82" s="81" t="str">
        <f t="shared" si="5"/>
        <v/>
      </c>
    </row>
    <row r="83" spans="1:24" ht="13.75" x14ac:dyDescent="0.25">
      <c r="A83" s="7">
        <f t="shared" si="3"/>
        <v>18</v>
      </c>
      <c r="B83" s="7" t="str">
        <f t="shared" si="4"/>
        <v>Department for Digital, Culture, Media and Sport18</v>
      </c>
      <c r="C83" s="125" t="s">
        <v>830</v>
      </c>
      <c r="D83" s="136" t="s">
        <v>135</v>
      </c>
      <c r="E83" s="85"/>
      <c r="V83"/>
      <c r="W83" s="81">
        <v>81</v>
      </c>
      <c r="X83" s="81" t="str">
        <f t="shared" si="5"/>
        <v/>
      </c>
    </row>
    <row r="84" spans="1:24" ht="13.75" x14ac:dyDescent="0.25">
      <c r="A84" s="7">
        <f t="shared" si="3"/>
        <v>19</v>
      </c>
      <c r="B84" s="7" t="str">
        <f t="shared" si="4"/>
        <v>Department for Digital, Culture, Media and Sport19</v>
      </c>
      <c r="C84" s="125" t="s">
        <v>830</v>
      </c>
      <c r="D84" s="136" t="s">
        <v>136</v>
      </c>
      <c r="E84" s="85"/>
      <c r="V84"/>
      <c r="W84" s="81">
        <v>82</v>
      </c>
      <c r="X84" s="81" t="str">
        <f t="shared" si="5"/>
        <v/>
      </c>
    </row>
    <row r="85" spans="1:24" ht="13.75" x14ac:dyDescent="0.25">
      <c r="A85" s="7">
        <f t="shared" si="3"/>
        <v>20</v>
      </c>
      <c r="B85" s="7" t="str">
        <f t="shared" si="4"/>
        <v>Department for Digital, Culture, Media and Sport20</v>
      </c>
      <c r="C85" s="125" t="s">
        <v>830</v>
      </c>
      <c r="D85" s="136" t="s">
        <v>137</v>
      </c>
      <c r="E85" s="85"/>
      <c r="V85"/>
      <c r="W85" s="81">
        <v>83</v>
      </c>
      <c r="X85" s="81" t="str">
        <f t="shared" si="5"/>
        <v/>
      </c>
    </row>
    <row r="86" spans="1:24" ht="13.75" x14ac:dyDescent="0.25">
      <c r="A86" s="7">
        <f t="shared" si="3"/>
        <v>21</v>
      </c>
      <c r="B86" s="7" t="str">
        <f t="shared" si="4"/>
        <v>Department for Digital, Culture, Media and Sport21</v>
      </c>
      <c r="C86" s="125" t="s">
        <v>830</v>
      </c>
      <c r="D86" s="136" t="s">
        <v>138</v>
      </c>
      <c r="E86" s="85"/>
      <c r="V86"/>
      <c r="W86" s="81">
        <v>84</v>
      </c>
      <c r="X86" s="81" t="str">
        <f t="shared" si="5"/>
        <v/>
      </c>
    </row>
    <row r="87" spans="1:24" ht="13.75" x14ac:dyDescent="0.25">
      <c r="A87" s="7">
        <f t="shared" si="3"/>
        <v>22</v>
      </c>
      <c r="B87" s="7" t="str">
        <f t="shared" si="4"/>
        <v>Department for Digital, Culture, Media and Sport22</v>
      </c>
      <c r="C87" s="125" t="s">
        <v>830</v>
      </c>
      <c r="D87" s="136" t="s">
        <v>139</v>
      </c>
      <c r="E87" s="85"/>
      <c r="V87"/>
      <c r="W87" s="81">
        <v>85</v>
      </c>
      <c r="X87" s="81" t="str">
        <f t="shared" si="5"/>
        <v/>
      </c>
    </row>
    <row r="88" spans="1:24" ht="13.75" x14ac:dyDescent="0.25">
      <c r="A88" s="7">
        <f t="shared" si="3"/>
        <v>23</v>
      </c>
      <c r="B88" s="7" t="str">
        <f t="shared" si="4"/>
        <v>Department for Digital, Culture, Media and Sport23</v>
      </c>
      <c r="C88" s="125" t="s">
        <v>830</v>
      </c>
      <c r="D88" s="136" t="s">
        <v>140</v>
      </c>
      <c r="E88" s="85"/>
      <c r="V88"/>
      <c r="W88" s="81">
        <v>86</v>
      </c>
      <c r="X88" s="81" t="str">
        <f t="shared" si="5"/>
        <v/>
      </c>
    </row>
    <row r="89" spans="1:24" ht="13.75" x14ac:dyDescent="0.25">
      <c r="A89" s="7">
        <f t="shared" si="3"/>
        <v>24</v>
      </c>
      <c r="B89" s="7" t="str">
        <f t="shared" si="4"/>
        <v>Department for Digital, Culture, Media and Sport24</v>
      </c>
      <c r="C89" s="125" t="s">
        <v>830</v>
      </c>
      <c r="D89" s="136" t="s">
        <v>141</v>
      </c>
      <c r="E89" s="85"/>
      <c r="V89"/>
      <c r="W89" s="81">
        <v>87</v>
      </c>
      <c r="X89" s="81" t="str">
        <f t="shared" si="5"/>
        <v/>
      </c>
    </row>
    <row r="90" spans="1:24" ht="13.75" x14ac:dyDescent="0.25">
      <c r="A90" s="7">
        <f t="shared" si="3"/>
        <v>25</v>
      </c>
      <c r="B90" s="7" t="str">
        <f t="shared" si="4"/>
        <v>Department for Digital, Culture, Media and Sport25</v>
      </c>
      <c r="C90" s="125" t="s">
        <v>830</v>
      </c>
      <c r="D90" s="136" t="s">
        <v>142</v>
      </c>
      <c r="E90" s="85"/>
      <c r="V90"/>
      <c r="W90" s="81">
        <v>88</v>
      </c>
      <c r="X90" s="81" t="str">
        <f t="shared" si="5"/>
        <v/>
      </c>
    </row>
    <row r="91" spans="1:24" ht="13.75" x14ac:dyDescent="0.25">
      <c r="A91" s="7">
        <f t="shared" si="3"/>
        <v>26</v>
      </c>
      <c r="B91" s="7" t="str">
        <f t="shared" si="4"/>
        <v>Department for Digital, Culture, Media and Sport26</v>
      </c>
      <c r="C91" s="125" t="s">
        <v>830</v>
      </c>
      <c r="D91" s="136" t="s">
        <v>122</v>
      </c>
      <c r="E91" s="85"/>
      <c r="V91"/>
      <c r="W91" s="81">
        <v>89</v>
      </c>
      <c r="X91" s="81" t="str">
        <f t="shared" si="5"/>
        <v/>
      </c>
    </row>
    <row r="92" spans="1:24" ht="13.75" x14ac:dyDescent="0.25">
      <c r="A92" s="7">
        <f t="shared" si="3"/>
        <v>27</v>
      </c>
      <c r="B92" s="7" t="str">
        <f t="shared" si="4"/>
        <v>Department for Digital, Culture, Media and Sport27</v>
      </c>
      <c r="C92" s="125" t="s">
        <v>830</v>
      </c>
      <c r="D92" s="136" t="s">
        <v>162</v>
      </c>
      <c r="E92" s="85"/>
      <c r="V92"/>
      <c r="W92" s="81">
        <v>90</v>
      </c>
      <c r="X92" s="81" t="str">
        <f t="shared" si="5"/>
        <v/>
      </c>
    </row>
    <row r="93" spans="1:24" ht="13.75" x14ac:dyDescent="0.25">
      <c r="A93" s="7">
        <f t="shared" si="3"/>
        <v>28</v>
      </c>
      <c r="B93" s="7" t="str">
        <f t="shared" si="4"/>
        <v>Department for Digital, Culture, Media and Sport28</v>
      </c>
      <c r="C93" s="125" t="s">
        <v>830</v>
      </c>
      <c r="D93" s="136" t="s">
        <v>143</v>
      </c>
      <c r="E93" s="85"/>
      <c r="V93"/>
      <c r="W93" s="81">
        <v>91</v>
      </c>
      <c r="X93" s="81" t="str">
        <f t="shared" si="5"/>
        <v/>
      </c>
    </row>
    <row r="94" spans="1:24" ht="13.75" x14ac:dyDescent="0.25">
      <c r="A94" s="7">
        <f t="shared" si="3"/>
        <v>29</v>
      </c>
      <c r="B94" s="7" t="str">
        <f t="shared" si="4"/>
        <v>Department for Digital, Culture, Media and Sport29</v>
      </c>
      <c r="C94" s="125" t="s">
        <v>830</v>
      </c>
      <c r="D94" s="136" t="s">
        <v>144</v>
      </c>
      <c r="E94" s="85"/>
      <c r="V94"/>
      <c r="W94" s="81">
        <v>92</v>
      </c>
      <c r="X94" s="81" t="str">
        <f t="shared" si="5"/>
        <v/>
      </c>
    </row>
    <row r="95" spans="1:24" ht="13.75" x14ac:dyDescent="0.25">
      <c r="A95" s="7">
        <f t="shared" si="3"/>
        <v>30</v>
      </c>
      <c r="B95" s="7" t="str">
        <f t="shared" si="4"/>
        <v>Department for Digital, Culture, Media and Sport30</v>
      </c>
      <c r="C95" s="125" t="s">
        <v>830</v>
      </c>
      <c r="D95" s="136" t="s">
        <v>145</v>
      </c>
      <c r="E95" s="85"/>
      <c r="V95"/>
      <c r="W95" s="81">
        <v>93</v>
      </c>
      <c r="X95" s="81" t="str">
        <f t="shared" si="5"/>
        <v/>
      </c>
    </row>
    <row r="96" spans="1:24" ht="13.75" x14ac:dyDescent="0.25">
      <c r="A96" s="7">
        <f t="shared" si="3"/>
        <v>31</v>
      </c>
      <c r="B96" s="7" t="str">
        <f t="shared" si="4"/>
        <v>Department for Digital, Culture, Media and Sport31</v>
      </c>
      <c r="C96" s="125" t="s">
        <v>830</v>
      </c>
      <c r="D96" s="136" t="s">
        <v>146</v>
      </c>
      <c r="E96" s="85"/>
      <c r="V96"/>
      <c r="W96" s="81">
        <v>94</v>
      </c>
      <c r="X96" s="81" t="str">
        <f t="shared" si="5"/>
        <v/>
      </c>
    </row>
    <row r="97" spans="1:24" ht="13.75" x14ac:dyDescent="0.25">
      <c r="A97" s="7">
        <f t="shared" si="3"/>
        <v>32</v>
      </c>
      <c r="B97" s="7" t="str">
        <f t="shared" si="4"/>
        <v>Department for Digital, Culture, Media and Sport32</v>
      </c>
      <c r="C97" s="125" t="s">
        <v>830</v>
      </c>
      <c r="D97" s="136" t="s">
        <v>147</v>
      </c>
      <c r="E97" s="85"/>
      <c r="V97"/>
      <c r="W97" s="81">
        <v>95</v>
      </c>
      <c r="X97" s="81" t="str">
        <f t="shared" si="5"/>
        <v/>
      </c>
    </row>
    <row r="98" spans="1:24" ht="13.75" x14ac:dyDescent="0.25">
      <c r="A98" s="7">
        <f t="shared" si="3"/>
        <v>33</v>
      </c>
      <c r="B98" s="7" t="str">
        <f t="shared" si="4"/>
        <v>Department for Digital, Culture, Media and Sport33</v>
      </c>
      <c r="C98" s="125" t="s">
        <v>830</v>
      </c>
      <c r="D98" s="136" t="s">
        <v>154</v>
      </c>
      <c r="E98" s="85"/>
      <c r="V98"/>
      <c r="W98" s="81">
        <v>96</v>
      </c>
      <c r="X98" s="81" t="str">
        <f t="shared" si="5"/>
        <v/>
      </c>
    </row>
    <row r="99" spans="1:24" ht="13.75" x14ac:dyDescent="0.25">
      <c r="A99" s="7">
        <f t="shared" si="3"/>
        <v>34</v>
      </c>
      <c r="B99" s="7" t="str">
        <f t="shared" si="4"/>
        <v>Department for Digital, Culture, Media and Sport34</v>
      </c>
      <c r="C99" s="125" t="s">
        <v>830</v>
      </c>
      <c r="D99" s="136" t="s">
        <v>121</v>
      </c>
      <c r="E99" s="85"/>
      <c r="V99"/>
      <c r="W99" s="81">
        <v>97</v>
      </c>
      <c r="X99" s="81" t="str">
        <f t="shared" si="5"/>
        <v/>
      </c>
    </row>
    <row r="100" spans="1:24" ht="24" x14ac:dyDescent="0.25">
      <c r="A100" s="7">
        <f t="shared" si="3"/>
        <v>35</v>
      </c>
      <c r="B100" s="7" t="str">
        <f t="shared" si="4"/>
        <v>Department for Digital, Culture, Media and Sport35</v>
      </c>
      <c r="C100" s="138" t="s">
        <v>830</v>
      </c>
      <c r="D100" s="136" t="s">
        <v>155</v>
      </c>
      <c r="E100" s="85"/>
      <c r="V100"/>
      <c r="W100" s="81">
        <v>98</v>
      </c>
      <c r="X100" s="81" t="str">
        <f t="shared" si="5"/>
        <v/>
      </c>
    </row>
    <row r="101" spans="1:24" ht="13.75" x14ac:dyDescent="0.25">
      <c r="A101" s="7">
        <f t="shared" si="3"/>
        <v>36</v>
      </c>
      <c r="B101" s="7" t="str">
        <f t="shared" si="4"/>
        <v>Department for Digital, Culture, Media and Sport36</v>
      </c>
      <c r="C101" s="125" t="s">
        <v>830</v>
      </c>
      <c r="D101" s="136" t="s">
        <v>156</v>
      </c>
      <c r="E101" s="85"/>
      <c r="V101"/>
      <c r="W101" s="81">
        <v>99</v>
      </c>
      <c r="X101" s="81" t="str">
        <f t="shared" si="5"/>
        <v/>
      </c>
    </row>
    <row r="102" spans="1:24" ht="13.75" x14ac:dyDescent="0.25">
      <c r="A102" s="7">
        <f t="shared" si="3"/>
        <v>37</v>
      </c>
      <c r="B102" s="7" t="str">
        <f t="shared" si="4"/>
        <v>Department for Digital, Culture, Media and Sport37</v>
      </c>
      <c r="C102" s="125" t="s">
        <v>830</v>
      </c>
      <c r="D102" s="136" t="s">
        <v>157</v>
      </c>
      <c r="E102" s="85"/>
      <c r="V102"/>
      <c r="W102" s="81">
        <v>100</v>
      </c>
      <c r="X102" s="81" t="str">
        <f t="shared" si="5"/>
        <v/>
      </c>
    </row>
    <row r="103" spans="1:24" ht="13.75" x14ac:dyDescent="0.25">
      <c r="A103" s="7">
        <f t="shared" si="3"/>
        <v>38</v>
      </c>
      <c r="B103" s="7" t="str">
        <f t="shared" si="4"/>
        <v>Department for Digital, Culture, Media and Sport38</v>
      </c>
      <c r="C103" s="125" t="s">
        <v>830</v>
      </c>
      <c r="D103" s="136" t="s">
        <v>148</v>
      </c>
      <c r="E103" s="85"/>
      <c r="V103"/>
      <c r="W103" s="81">
        <v>101</v>
      </c>
      <c r="X103" s="81" t="str">
        <f t="shared" si="5"/>
        <v/>
      </c>
    </row>
    <row r="104" spans="1:24" ht="13.75" x14ac:dyDescent="0.25">
      <c r="A104" s="7">
        <f t="shared" si="3"/>
        <v>39</v>
      </c>
      <c r="B104" s="7" t="str">
        <f t="shared" si="4"/>
        <v>Department for Digital, Culture, Media and Sport39</v>
      </c>
      <c r="C104" s="125" t="s">
        <v>830</v>
      </c>
      <c r="D104" s="136" t="s">
        <v>149</v>
      </c>
      <c r="E104" s="85"/>
      <c r="V104"/>
      <c r="W104" s="81">
        <v>102</v>
      </c>
      <c r="X104" s="81" t="str">
        <f t="shared" si="5"/>
        <v/>
      </c>
    </row>
    <row r="105" spans="1:24" ht="13.75" x14ac:dyDescent="0.25">
      <c r="A105" s="7">
        <f t="shared" si="3"/>
        <v>40</v>
      </c>
      <c r="B105" s="7" t="str">
        <f t="shared" si="4"/>
        <v>Department for Digital, Culture, Media and Sport40</v>
      </c>
      <c r="C105" s="125" t="s">
        <v>830</v>
      </c>
      <c r="D105" s="136" t="s">
        <v>150</v>
      </c>
      <c r="E105" s="85"/>
      <c r="V105"/>
      <c r="W105" s="81">
        <v>103</v>
      </c>
      <c r="X105" s="81" t="str">
        <f t="shared" si="5"/>
        <v/>
      </c>
    </row>
    <row r="106" spans="1:24" ht="13.75" x14ac:dyDescent="0.25">
      <c r="A106" s="7">
        <f t="shared" si="3"/>
        <v>41</v>
      </c>
      <c r="B106" s="7" t="str">
        <f t="shared" si="4"/>
        <v>Department for Digital, Culture, Media and Sport41</v>
      </c>
      <c r="C106" s="125" t="s">
        <v>830</v>
      </c>
      <c r="D106" s="136" t="s">
        <v>151</v>
      </c>
      <c r="E106" s="85"/>
      <c r="V106"/>
      <c r="W106" s="81">
        <v>104</v>
      </c>
      <c r="X106" s="81" t="str">
        <f t="shared" si="5"/>
        <v/>
      </c>
    </row>
    <row r="107" spans="1:24" ht="13.75" x14ac:dyDescent="0.25">
      <c r="A107" s="7">
        <f t="shared" si="3"/>
        <v>42</v>
      </c>
      <c r="B107" s="7" t="str">
        <f t="shared" si="4"/>
        <v>Department for Digital, Culture, Media and Sport42</v>
      </c>
      <c r="C107" s="125" t="s">
        <v>830</v>
      </c>
      <c r="D107" s="136" t="s">
        <v>152</v>
      </c>
      <c r="E107" s="85"/>
      <c r="V107"/>
      <c r="W107" s="81">
        <v>105</v>
      </c>
      <c r="X107" s="81" t="str">
        <f t="shared" si="5"/>
        <v/>
      </c>
    </row>
    <row r="108" spans="1:24" ht="14.4" thickBot="1" x14ac:dyDescent="0.3">
      <c r="A108" s="7">
        <f t="shared" si="3"/>
        <v>43</v>
      </c>
      <c r="B108" s="7" t="str">
        <f t="shared" si="4"/>
        <v>Department for Digital, Culture, Media and Sport43</v>
      </c>
      <c r="C108" s="127" t="s">
        <v>830</v>
      </c>
      <c r="D108" s="133" t="s">
        <v>153</v>
      </c>
      <c r="E108" s="85"/>
      <c r="V108"/>
      <c r="W108" s="81">
        <v>106</v>
      </c>
      <c r="X108" s="81" t="str">
        <f t="shared" si="5"/>
        <v/>
      </c>
    </row>
    <row r="109" spans="1:24" ht="13.75" x14ac:dyDescent="0.25">
      <c r="A109" s="7">
        <f t="shared" si="3"/>
        <v>1</v>
      </c>
      <c r="B109" s="7" t="str">
        <f t="shared" si="4"/>
        <v>Department for Education1</v>
      </c>
      <c r="C109" s="123" t="s">
        <v>163</v>
      </c>
      <c r="D109" s="137" t="s">
        <v>163</v>
      </c>
      <c r="E109" s="85"/>
      <c r="V109"/>
      <c r="W109" s="81">
        <v>107</v>
      </c>
      <c r="X109" s="81" t="str">
        <f t="shared" si="5"/>
        <v/>
      </c>
    </row>
    <row r="110" spans="1:24" ht="13.75" x14ac:dyDescent="0.25">
      <c r="A110" s="7">
        <f t="shared" si="3"/>
        <v>2</v>
      </c>
      <c r="B110" s="7" t="str">
        <f t="shared" si="4"/>
        <v>Department for Education2</v>
      </c>
      <c r="C110" s="125" t="s">
        <v>163</v>
      </c>
      <c r="D110" s="136" t="s">
        <v>167</v>
      </c>
      <c r="E110" s="85"/>
      <c r="V110"/>
      <c r="W110" s="81">
        <v>108</v>
      </c>
      <c r="X110" s="81" t="str">
        <f t="shared" si="5"/>
        <v/>
      </c>
    </row>
    <row r="111" spans="1:24" ht="13.75" x14ac:dyDescent="0.25">
      <c r="A111" s="7">
        <f t="shared" si="3"/>
        <v>3</v>
      </c>
      <c r="B111" s="7" t="str">
        <f t="shared" si="4"/>
        <v>Department for Education3</v>
      </c>
      <c r="C111" s="125" t="s">
        <v>163</v>
      </c>
      <c r="D111" s="136" t="s">
        <v>164</v>
      </c>
      <c r="E111" s="85"/>
      <c r="V111"/>
      <c r="W111" s="81">
        <v>109</v>
      </c>
      <c r="X111" s="81" t="str">
        <f t="shared" si="5"/>
        <v/>
      </c>
    </row>
    <row r="112" spans="1:24" ht="13.75" x14ac:dyDescent="0.25">
      <c r="A112" s="7">
        <f t="shared" si="3"/>
        <v>4</v>
      </c>
      <c r="B112" s="7" t="str">
        <f t="shared" si="4"/>
        <v>Department for Education4</v>
      </c>
      <c r="C112" s="125" t="s">
        <v>163</v>
      </c>
      <c r="D112" s="136" t="s">
        <v>168</v>
      </c>
      <c r="E112" s="85"/>
      <c r="V112"/>
      <c r="W112" s="81">
        <v>110</v>
      </c>
      <c r="X112" s="81" t="str">
        <f t="shared" si="5"/>
        <v/>
      </c>
    </row>
    <row r="113" spans="1:24" ht="13.75" x14ac:dyDescent="0.25">
      <c r="A113" s="7">
        <f t="shared" si="3"/>
        <v>5</v>
      </c>
      <c r="B113" s="7" t="str">
        <f t="shared" si="4"/>
        <v>Department for Education5</v>
      </c>
      <c r="C113" s="125" t="s">
        <v>163</v>
      </c>
      <c r="D113" s="136" t="s">
        <v>169</v>
      </c>
      <c r="E113" s="85"/>
      <c r="V113"/>
      <c r="W113" s="81">
        <v>111</v>
      </c>
      <c r="X113" s="81" t="str">
        <f t="shared" si="5"/>
        <v/>
      </c>
    </row>
    <row r="114" spans="1:24" ht="13.75" x14ac:dyDescent="0.25">
      <c r="A114" s="7">
        <f t="shared" si="3"/>
        <v>6</v>
      </c>
      <c r="B114" s="7" t="str">
        <f t="shared" si="4"/>
        <v>Department for Education6</v>
      </c>
      <c r="C114" s="125" t="s">
        <v>163</v>
      </c>
      <c r="D114" s="136" t="s">
        <v>170</v>
      </c>
      <c r="E114" s="85"/>
      <c r="V114"/>
      <c r="W114" s="81">
        <v>112</v>
      </c>
      <c r="X114" s="81" t="str">
        <f t="shared" si="5"/>
        <v/>
      </c>
    </row>
    <row r="115" spans="1:24" ht="13.75" x14ac:dyDescent="0.25">
      <c r="A115" s="7">
        <f t="shared" si="3"/>
        <v>7</v>
      </c>
      <c r="B115" s="7" t="str">
        <f t="shared" si="4"/>
        <v>Department for Education7</v>
      </c>
      <c r="C115" s="125" t="s">
        <v>163</v>
      </c>
      <c r="D115" s="136" t="s">
        <v>178</v>
      </c>
      <c r="E115" s="85"/>
      <c r="V115"/>
      <c r="W115" s="81">
        <v>113</v>
      </c>
      <c r="X115" s="81" t="str">
        <f t="shared" si="5"/>
        <v/>
      </c>
    </row>
    <row r="116" spans="1:24" ht="13.75" x14ac:dyDescent="0.25">
      <c r="A116" s="7">
        <f t="shared" si="3"/>
        <v>8</v>
      </c>
      <c r="B116" s="7" t="str">
        <f t="shared" si="4"/>
        <v>Department for Education8</v>
      </c>
      <c r="C116" s="125" t="s">
        <v>163</v>
      </c>
      <c r="D116" s="136" t="s">
        <v>171</v>
      </c>
      <c r="E116" s="85"/>
      <c r="V116"/>
      <c r="W116" s="81">
        <v>114</v>
      </c>
      <c r="X116" s="81" t="str">
        <f t="shared" si="5"/>
        <v/>
      </c>
    </row>
    <row r="117" spans="1:24" ht="13.75" x14ac:dyDescent="0.25">
      <c r="A117" s="7">
        <f t="shared" si="3"/>
        <v>9</v>
      </c>
      <c r="B117" s="7" t="str">
        <f t="shared" si="4"/>
        <v>Department for Education9</v>
      </c>
      <c r="C117" s="125" t="s">
        <v>163</v>
      </c>
      <c r="D117" s="136" t="s">
        <v>172</v>
      </c>
      <c r="E117" s="85"/>
      <c r="V117"/>
      <c r="W117" s="81">
        <v>115</v>
      </c>
      <c r="X117" s="81" t="str">
        <f t="shared" si="5"/>
        <v/>
      </c>
    </row>
    <row r="118" spans="1:24" ht="13.75" x14ac:dyDescent="0.25">
      <c r="A118" s="7">
        <f t="shared" si="3"/>
        <v>10</v>
      </c>
      <c r="B118" s="7" t="str">
        <f t="shared" si="4"/>
        <v>Department for Education10</v>
      </c>
      <c r="C118" s="125" t="s">
        <v>163</v>
      </c>
      <c r="D118" s="136" t="s">
        <v>173</v>
      </c>
      <c r="E118" s="85"/>
      <c r="V118"/>
      <c r="W118" s="81">
        <v>116</v>
      </c>
      <c r="X118" s="81" t="str">
        <f t="shared" si="5"/>
        <v/>
      </c>
    </row>
    <row r="119" spans="1:24" ht="13.75" x14ac:dyDescent="0.25">
      <c r="A119" s="7">
        <f t="shared" si="3"/>
        <v>11</v>
      </c>
      <c r="B119" s="7" t="str">
        <f t="shared" si="4"/>
        <v>Department for Education11</v>
      </c>
      <c r="C119" s="125" t="s">
        <v>163</v>
      </c>
      <c r="D119" s="136" t="s">
        <v>174</v>
      </c>
      <c r="E119" s="85"/>
      <c r="V119"/>
      <c r="W119" s="81">
        <v>117</v>
      </c>
      <c r="X119" s="81" t="str">
        <f t="shared" si="5"/>
        <v/>
      </c>
    </row>
    <row r="120" spans="1:24" ht="13.75" x14ac:dyDescent="0.25">
      <c r="A120" s="7">
        <f t="shared" si="3"/>
        <v>12</v>
      </c>
      <c r="B120" s="7" t="str">
        <f t="shared" si="4"/>
        <v>Department for Education12</v>
      </c>
      <c r="C120" s="125" t="s">
        <v>163</v>
      </c>
      <c r="D120" s="136" t="s">
        <v>175</v>
      </c>
      <c r="E120" s="85"/>
      <c r="V120"/>
      <c r="W120" s="81">
        <v>118</v>
      </c>
      <c r="X120" s="81" t="str">
        <f t="shared" si="5"/>
        <v/>
      </c>
    </row>
    <row r="121" spans="1:24" ht="13.75" x14ac:dyDescent="0.25">
      <c r="A121" s="7">
        <f t="shared" si="3"/>
        <v>13</v>
      </c>
      <c r="B121" s="7" t="str">
        <f t="shared" si="4"/>
        <v>Department for Education13</v>
      </c>
      <c r="C121" s="125" t="s">
        <v>163</v>
      </c>
      <c r="D121" s="136" t="s">
        <v>179</v>
      </c>
      <c r="E121" s="85"/>
      <c r="V121"/>
      <c r="W121" s="81">
        <v>119</v>
      </c>
      <c r="X121" s="81" t="str">
        <f t="shared" si="5"/>
        <v/>
      </c>
    </row>
    <row r="122" spans="1:24" ht="13.75" x14ac:dyDescent="0.25">
      <c r="A122" s="7">
        <f t="shared" si="3"/>
        <v>14</v>
      </c>
      <c r="B122" s="7" t="str">
        <f t="shared" si="4"/>
        <v>Department for Education14</v>
      </c>
      <c r="C122" s="125" t="s">
        <v>163</v>
      </c>
      <c r="D122" s="136" t="s">
        <v>177</v>
      </c>
      <c r="E122" s="85"/>
      <c r="V122"/>
      <c r="W122" s="81">
        <v>120</v>
      </c>
      <c r="X122" s="81" t="str">
        <f t="shared" si="5"/>
        <v/>
      </c>
    </row>
    <row r="123" spans="1:24" ht="13.75" x14ac:dyDescent="0.25">
      <c r="A123" s="7">
        <f t="shared" si="3"/>
        <v>15</v>
      </c>
      <c r="B123" s="7" t="str">
        <f t="shared" si="4"/>
        <v>Department for Education15</v>
      </c>
      <c r="C123" s="125" t="s">
        <v>163</v>
      </c>
      <c r="D123" s="136" t="s">
        <v>78</v>
      </c>
      <c r="E123" s="85"/>
      <c r="V123"/>
      <c r="W123" s="81">
        <v>121</v>
      </c>
      <c r="X123" s="81" t="str">
        <f t="shared" si="5"/>
        <v/>
      </c>
    </row>
    <row r="124" spans="1:24" ht="13.75" x14ac:dyDescent="0.25">
      <c r="A124" s="7">
        <f t="shared" si="3"/>
        <v>16</v>
      </c>
      <c r="B124" s="7" t="str">
        <f t="shared" si="4"/>
        <v>Department for Education16</v>
      </c>
      <c r="C124" s="125" t="s">
        <v>163</v>
      </c>
      <c r="D124" s="136" t="s">
        <v>165</v>
      </c>
      <c r="E124" s="85"/>
      <c r="V124"/>
      <c r="W124" s="81">
        <v>122</v>
      </c>
      <c r="X124" s="81" t="str">
        <f t="shared" si="5"/>
        <v/>
      </c>
    </row>
    <row r="125" spans="1:24" ht="13.75" x14ac:dyDescent="0.25">
      <c r="A125" s="7">
        <f t="shared" si="3"/>
        <v>17</v>
      </c>
      <c r="B125" s="7" t="str">
        <f t="shared" si="4"/>
        <v>Department for Education17</v>
      </c>
      <c r="C125" s="125" t="s">
        <v>163</v>
      </c>
      <c r="D125" s="136" t="s">
        <v>176</v>
      </c>
      <c r="E125" s="85"/>
      <c r="V125"/>
      <c r="W125" s="81">
        <v>123</v>
      </c>
      <c r="X125" s="81" t="str">
        <f t="shared" si="5"/>
        <v/>
      </c>
    </row>
    <row r="126" spans="1:24" ht="14.4" thickBot="1" x14ac:dyDescent="0.3">
      <c r="A126" s="7">
        <f t="shared" si="3"/>
        <v>18</v>
      </c>
      <c r="B126" s="7" t="str">
        <f t="shared" si="4"/>
        <v>Department for Education18</v>
      </c>
      <c r="C126" s="127" t="s">
        <v>163</v>
      </c>
      <c r="D126" s="133" t="s">
        <v>166</v>
      </c>
      <c r="E126" s="85"/>
      <c r="V126"/>
      <c r="W126" s="81">
        <v>124</v>
      </c>
      <c r="X126" s="81" t="str">
        <f t="shared" si="5"/>
        <v/>
      </c>
    </row>
    <row r="127" spans="1:24" ht="24" x14ac:dyDescent="0.25">
      <c r="A127" s="7">
        <f t="shared" si="3"/>
        <v>1</v>
      </c>
      <c r="B127" s="7" t="str">
        <f t="shared" si="4"/>
        <v>Department for Environment Food and Rural Affairs1</v>
      </c>
      <c r="C127" s="123" t="s">
        <v>831</v>
      </c>
      <c r="D127" s="137" t="s">
        <v>831</v>
      </c>
      <c r="E127" s="85"/>
      <c r="V127"/>
      <c r="W127" s="81">
        <v>125</v>
      </c>
      <c r="X127" s="81" t="str">
        <f t="shared" si="5"/>
        <v/>
      </c>
    </row>
    <row r="128" spans="1:24" ht="24" x14ac:dyDescent="0.25">
      <c r="A128" s="7">
        <f t="shared" si="3"/>
        <v>2</v>
      </c>
      <c r="B128" s="7" t="str">
        <f t="shared" si="4"/>
        <v>Department for Environment Food and Rural Affairs2</v>
      </c>
      <c r="C128" s="125" t="s">
        <v>831</v>
      </c>
      <c r="D128" s="136" t="s">
        <v>195</v>
      </c>
      <c r="E128" s="85"/>
      <c r="V128"/>
      <c r="W128" s="81">
        <v>126</v>
      </c>
      <c r="X128" s="81" t="str">
        <f t="shared" si="5"/>
        <v/>
      </c>
    </row>
    <row r="129" spans="1:24" ht="24" x14ac:dyDescent="0.25">
      <c r="A129" s="7">
        <f t="shared" si="3"/>
        <v>3</v>
      </c>
      <c r="B129" s="7" t="str">
        <f t="shared" si="4"/>
        <v>Department for Environment Food and Rural Affairs3</v>
      </c>
      <c r="C129" s="125" t="s">
        <v>831</v>
      </c>
      <c r="D129" s="136" t="s">
        <v>186</v>
      </c>
      <c r="E129" s="85"/>
      <c r="V129"/>
      <c r="W129" s="81">
        <v>127</v>
      </c>
      <c r="X129" s="81" t="str">
        <f t="shared" si="5"/>
        <v/>
      </c>
    </row>
    <row r="130" spans="1:24" ht="24" x14ac:dyDescent="0.25">
      <c r="A130" s="7">
        <f t="shared" si="3"/>
        <v>4</v>
      </c>
      <c r="B130" s="7" t="str">
        <f t="shared" si="4"/>
        <v>Department for Environment Food and Rural Affairs4</v>
      </c>
      <c r="C130" s="125" t="s">
        <v>831</v>
      </c>
      <c r="D130" s="136" t="s">
        <v>182</v>
      </c>
      <c r="E130" s="85"/>
      <c r="V130"/>
      <c r="W130" s="81">
        <v>128</v>
      </c>
      <c r="X130" s="81" t="str">
        <f t="shared" si="5"/>
        <v/>
      </c>
    </row>
    <row r="131" spans="1:24" ht="24" x14ac:dyDescent="0.25">
      <c r="A131" s="7">
        <f t="shared" si="3"/>
        <v>5</v>
      </c>
      <c r="B131" s="7" t="str">
        <f t="shared" si="4"/>
        <v>Department for Environment Food and Rural Affairs5</v>
      </c>
      <c r="C131" s="125" t="s">
        <v>831</v>
      </c>
      <c r="D131" s="136" t="s">
        <v>187</v>
      </c>
      <c r="E131" s="85"/>
      <c r="V131"/>
      <c r="W131" s="81">
        <v>129</v>
      </c>
      <c r="X131" s="81" t="str">
        <f t="shared" si="5"/>
        <v/>
      </c>
    </row>
    <row r="132" spans="1:24" ht="24" x14ac:dyDescent="0.25">
      <c r="A132" s="7">
        <f t="shared" ref="A132:A195" si="6">IF(C132&lt;&gt;C131,1,A131+1)</f>
        <v>6</v>
      </c>
      <c r="B132" s="7" t="str">
        <f t="shared" ref="B132:B195" si="7">C132&amp;A132</f>
        <v>Department for Environment Food and Rural Affairs6</v>
      </c>
      <c r="C132" s="125" t="s">
        <v>831</v>
      </c>
      <c r="D132" s="136" t="s">
        <v>200</v>
      </c>
      <c r="E132" s="85"/>
      <c r="V132"/>
      <c r="W132" s="81">
        <v>130</v>
      </c>
      <c r="X132" s="81" t="str">
        <f t="shared" ref="X132:X195" si="8">IFERROR(INDEX($D:$D,MATCH($X$1&amp;$W132,$B:$B,0),),"")</f>
        <v/>
      </c>
    </row>
    <row r="133" spans="1:24" ht="24" x14ac:dyDescent="0.25">
      <c r="A133" s="7">
        <f t="shared" si="6"/>
        <v>7</v>
      </c>
      <c r="B133" s="7" t="str">
        <f t="shared" si="7"/>
        <v>Department for Environment Food and Rural Affairs7</v>
      </c>
      <c r="C133" s="125" t="s">
        <v>831</v>
      </c>
      <c r="D133" s="136" t="s">
        <v>183</v>
      </c>
      <c r="E133" s="85"/>
      <c r="V133"/>
      <c r="W133" s="81">
        <v>131</v>
      </c>
      <c r="X133" s="81" t="str">
        <f t="shared" si="8"/>
        <v/>
      </c>
    </row>
    <row r="134" spans="1:24" ht="24" x14ac:dyDescent="0.25">
      <c r="A134" s="7">
        <f t="shared" si="6"/>
        <v>8</v>
      </c>
      <c r="B134" s="7" t="str">
        <f t="shared" si="7"/>
        <v>Department for Environment Food and Rural Affairs8</v>
      </c>
      <c r="C134" s="125" t="s">
        <v>831</v>
      </c>
      <c r="D134" s="136" t="s">
        <v>188</v>
      </c>
      <c r="E134" s="85"/>
      <c r="V134"/>
      <c r="W134" s="81">
        <v>132</v>
      </c>
      <c r="X134" s="81" t="str">
        <f t="shared" si="8"/>
        <v/>
      </c>
    </row>
    <row r="135" spans="1:24" ht="24" x14ac:dyDescent="0.25">
      <c r="A135" s="7">
        <f t="shared" si="6"/>
        <v>9</v>
      </c>
      <c r="B135" s="7" t="str">
        <f t="shared" si="7"/>
        <v>Department for Environment Food and Rural Affairs9</v>
      </c>
      <c r="C135" s="125" t="s">
        <v>831</v>
      </c>
      <c r="D135" s="136" t="s">
        <v>201</v>
      </c>
      <c r="E135" s="85"/>
      <c r="V135"/>
      <c r="W135" s="81">
        <v>133</v>
      </c>
      <c r="X135" s="81" t="str">
        <f t="shared" si="8"/>
        <v/>
      </c>
    </row>
    <row r="136" spans="1:24" ht="24" x14ac:dyDescent="0.25">
      <c r="A136" s="7">
        <f t="shared" si="6"/>
        <v>10</v>
      </c>
      <c r="B136" s="7" t="str">
        <f t="shared" si="7"/>
        <v>Department for Environment Food and Rural Affairs10</v>
      </c>
      <c r="C136" s="125" t="s">
        <v>831</v>
      </c>
      <c r="D136" s="136" t="s">
        <v>202</v>
      </c>
      <c r="E136" s="85"/>
      <c r="V136"/>
      <c r="W136" s="81">
        <v>134</v>
      </c>
      <c r="X136" s="81" t="str">
        <f t="shared" si="8"/>
        <v/>
      </c>
    </row>
    <row r="137" spans="1:24" ht="24" x14ac:dyDescent="0.25">
      <c r="A137" s="7">
        <f t="shared" si="6"/>
        <v>11</v>
      </c>
      <c r="B137" s="7" t="str">
        <f t="shared" si="7"/>
        <v>Department for Environment Food and Rural Affairs11</v>
      </c>
      <c r="C137" s="125" t="s">
        <v>831</v>
      </c>
      <c r="D137" s="136" t="s">
        <v>203</v>
      </c>
      <c r="E137" s="85"/>
      <c r="V137"/>
      <c r="W137" s="81">
        <v>135</v>
      </c>
      <c r="X137" s="81" t="str">
        <f t="shared" si="8"/>
        <v/>
      </c>
    </row>
    <row r="138" spans="1:24" ht="24" x14ac:dyDescent="0.25">
      <c r="A138" s="7">
        <f t="shared" si="6"/>
        <v>12</v>
      </c>
      <c r="B138" s="7" t="str">
        <f t="shared" si="7"/>
        <v>Department for Environment Food and Rural Affairs12</v>
      </c>
      <c r="C138" s="125" t="s">
        <v>831</v>
      </c>
      <c r="D138" s="136" t="s">
        <v>189</v>
      </c>
      <c r="E138" s="85"/>
      <c r="V138"/>
      <c r="W138" s="81">
        <v>136</v>
      </c>
      <c r="X138" s="81" t="str">
        <f t="shared" si="8"/>
        <v/>
      </c>
    </row>
    <row r="139" spans="1:24" ht="24" x14ac:dyDescent="0.25">
      <c r="A139" s="7">
        <f t="shared" si="6"/>
        <v>13</v>
      </c>
      <c r="B139" s="7" t="str">
        <f t="shared" si="7"/>
        <v>Department for Environment Food and Rural Affairs13</v>
      </c>
      <c r="C139" s="125" t="s">
        <v>831</v>
      </c>
      <c r="D139" s="136" t="s">
        <v>204</v>
      </c>
      <c r="E139" s="85"/>
      <c r="V139"/>
      <c r="W139" s="81">
        <v>137</v>
      </c>
      <c r="X139" s="81" t="str">
        <f t="shared" si="8"/>
        <v/>
      </c>
    </row>
    <row r="140" spans="1:24" ht="24" x14ac:dyDescent="0.25">
      <c r="A140" s="7">
        <f t="shared" si="6"/>
        <v>14</v>
      </c>
      <c r="B140" s="7" t="str">
        <f t="shared" si="7"/>
        <v>Department for Environment Food and Rural Affairs14</v>
      </c>
      <c r="C140" s="125" t="s">
        <v>831</v>
      </c>
      <c r="D140" s="136" t="s">
        <v>424</v>
      </c>
      <c r="E140" s="85"/>
      <c r="V140"/>
      <c r="W140" s="81">
        <v>138</v>
      </c>
      <c r="X140" s="81" t="str">
        <f t="shared" si="8"/>
        <v/>
      </c>
    </row>
    <row r="141" spans="1:24" ht="24" x14ac:dyDescent="0.25">
      <c r="A141" s="7">
        <f t="shared" si="6"/>
        <v>15</v>
      </c>
      <c r="B141" s="7" t="str">
        <f t="shared" si="7"/>
        <v>Department for Environment Food and Rural Affairs15</v>
      </c>
      <c r="C141" s="125" t="s">
        <v>831</v>
      </c>
      <c r="D141" s="136" t="s">
        <v>425</v>
      </c>
      <c r="E141" s="85"/>
      <c r="V141"/>
      <c r="W141" s="81">
        <v>139</v>
      </c>
      <c r="X141" s="81" t="str">
        <f t="shared" si="8"/>
        <v/>
      </c>
    </row>
    <row r="142" spans="1:24" ht="24" x14ac:dyDescent="0.25">
      <c r="A142" s="7">
        <f t="shared" si="6"/>
        <v>16</v>
      </c>
      <c r="B142" s="7" t="str">
        <f t="shared" si="7"/>
        <v>Department for Environment Food and Rural Affairs16</v>
      </c>
      <c r="C142" s="125" t="s">
        <v>831</v>
      </c>
      <c r="D142" s="136" t="s">
        <v>180</v>
      </c>
      <c r="E142" s="85"/>
      <c r="V142"/>
      <c r="W142" s="81">
        <v>140</v>
      </c>
      <c r="X142" s="81" t="str">
        <f t="shared" si="8"/>
        <v/>
      </c>
    </row>
    <row r="143" spans="1:24" ht="24" x14ac:dyDescent="0.25">
      <c r="A143" s="7">
        <f t="shared" si="6"/>
        <v>17</v>
      </c>
      <c r="B143" s="7" t="str">
        <f t="shared" si="7"/>
        <v>Department for Environment Food and Rural Affairs17</v>
      </c>
      <c r="C143" s="125" t="s">
        <v>831</v>
      </c>
      <c r="D143" s="136" t="s">
        <v>196</v>
      </c>
      <c r="E143" s="85"/>
      <c r="V143"/>
      <c r="W143" s="81">
        <v>141</v>
      </c>
      <c r="X143" s="81" t="str">
        <f t="shared" si="8"/>
        <v/>
      </c>
    </row>
    <row r="144" spans="1:24" ht="24" x14ac:dyDescent="0.25">
      <c r="A144" s="7">
        <f t="shared" si="6"/>
        <v>18</v>
      </c>
      <c r="B144" s="7" t="str">
        <f t="shared" si="7"/>
        <v>Department for Environment Food and Rural Affairs18</v>
      </c>
      <c r="C144" s="125" t="s">
        <v>831</v>
      </c>
      <c r="D144" s="136" t="s">
        <v>190</v>
      </c>
      <c r="E144" s="85"/>
      <c r="V144"/>
      <c r="W144" s="81">
        <v>142</v>
      </c>
      <c r="X144" s="81" t="str">
        <f t="shared" si="8"/>
        <v/>
      </c>
    </row>
    <row r="145" spans="1:24" ht="24" x14ac:dyDescent="0.25">
      <c r="A145" s="7">
        <f t="shared" si="6"/>
        <v>19</v>
      </c>
      <c r="B145" s="7" t="str">
        <f t="shared" si="7"/>
        <v>Department for Environment Food and Rural Affairs19</v>
      </c>
      <c r="C145" s="125" t="s">
        <v>831</v>
      </c>
      <c r="D145" s="136" t="s">
        <v>205</v>
      </c>
      <c r="E145" s="85"/>
      <c r="V145"/>
      <c r="W145" s="81">
        <v>143</v>
      </c>
      <c r="X145" s="81" t="str">
        <f t="shared" si="8"/>
        <v/>
      </c>
    </row>
    <row r="146" spans="1:24" ht="24" x14ac:dyDescent="0.25">
      <c r="A146" s="7">
        <f t="shared" si="6"/>
        <v>20</v>
      </c>
      <c r="B146" s="7" t="str">
        <f t="shared" si="7"/>
        <v>Department for Environment Food and Rural Affairs20</v>
      </c>
      <c r="C146" s="125" t="s">
        <v>831</v>
      </c>
      <c r="D146" s="136" t="s">
        <v>191</v>
      </c>
      <c r="E146" s="85"/>
      <c r="V146"/>
      <c r="W146" s="81">
        <v>144</v>
      </c>
      <c r="X146" s="81" t="str">
        <f t="shared" si="8"/>
        <v/>
      </c>
    </row>
    <row r="147" spans="1:24" ht="24" x14ac:dyDescent="0.25">
      <c r="A147" s="7">
        <f t="shared" si="6"/>
        <v>21</v>
      </c>
      <c r="B147" s="7" t="str">
        <f t="shared" si="7"/>
        <v>Department for Environment Food and Rural Affairs21</v>
      </c>
      <c r="C147" s="125" t="s">
        <v>831</v>
      </c>
      <c r="D147" s="136" t="s">
        <v>192</v>
      </c>
      <c r="E147" s="85"/>
      <c r="V147"/>
      <c r="W147" s="81">
        <v>145</v>
      </c>
      <c r="X147" s="81" t="str">
        <f t="shared" si="8"/>
        <v/>
      </c>
    </row>
    <row r="148" spans="1:24" ht="24" x14ac:dyDescent="0.25">
      <c r="A148" s="7">
        <f t="shared" si="6"/>
        <v>22</v>
      </c>
      <c r="B148" s="7" t="str">
        <f t="shared" si="7"/>
        <v>Department for Environment Food and Rural Affairs22</v>
      </c>
      <c r="C148" s="125" t="s">
        <v>831</v>
      </c>
      <c r="D148" s="136" t="s">
        <v>193</v>
      </c>
      <c r="E148" s="85"/>
      <c r="V148"/>
      <c r="W148" s="81">
        <v>146</v>
      </c>
      <c r="X148" s="81" t="str">
        <f t="shared" si="8"/>
        <v/>
      </c>
    </row>
    <row r="149" spans="1:24" ht="24" x14ac:dyDescent="0.25">
      <c r="A149" s="7">
        <f t="shared" si="6"/>
        <v>23</v>
      </c>
      <c r="B149" s="7" t="str">
        <f t="shared" si="7"/>
        <v>Department for Environment Food and Rural Affairs23</v>
      </c>
      <c r="C149" s="125" t="s">
        <v>831</v>
      </c>
      <c r="D149" s="136" t="s">
        <v>206</v>
      </c>
      <c r="E149" s="85"/>
      <c r="V149"/>
      <c r="W149" s="81">
        <v>147</v>
      </c>
      <c r="X149" s="81" t="str">
        <f t="shared" si="8"/>
        <v/>
      </c>
    </row>
    <row r="150" spans="1:24" ht="24" x14ac:dyDescent="0.25">
      <c r="A150" s="7">
        <f t="shared" si="6"/>
        <v>24</v>
      </c>
      <c r="B150" s="7" t="str">
        <f t="shared" si="7"/>
        <v>Department for Environment Food and Rural Affairs24</v>
      </c>
      <c r="C150" s="125" t="s">
        <v>831</v>
      </c>
      <c r="D150" s="136" t="s">
        <v>207</v>
      </c>
      <c r="E150" s="85"/>
      <c r="V150"/>
      <c r="W150" s="81">
        <v>148</v>
      </c>
      <c r="X150" s="81" t="str">
        <f t="shared" si="8"/>
        <v/>
      </c>
    </row>
    <row r="151" spans="1:24" ht="24" x14ac:dyDescent="0.25">
      <c r="A151" s="7">
        <f t="shared" si="6"/>
        <v>25</v>
      </c>
      <c r="B151" s="7" t="str">
        <f t="shared" si="7"/>
        <v>Department for Environment Food and Rural Affairs25</v>
      </c>
      <c r="C151" s="125" t="s">
        <v>831</v>
      </c>
      <c r="D151" s="136" t="s">
        <v>208</v>
      </c>
      <c r="E151" s="85"/>
      <c r="V151"/>
      <c r="W151" s="81">
        <v>149</v>
      </c>
      <c r="X151" s="81" t="str">
        <f t="shared" si="8"/>
        <v/>
      </c>
    </row>
    <row r="152" spans="1:24" ht="24" x14ac:dyDescent="0.25">
      <c r="A152" s="7">
        <f t="shared" si="6"/>
        <v>26</v>
      </c>
      <c r="B152" s="7" t="str">
        <f t="shared" si="7"/>
        <v>Department for Environment Food and Rural Affairs26</v>
      </c>
      <c r="C152" s="125" t="s">
        <v>831</v>
      </c>
      <c r="D152" s="136" t="s">
        <v>209</v>
      </c>
      <c r="E152" s="85"/>
      <c r="V152"/>
      <c r="W152" s="81">
        <v>150</v>
      </c>
      <c r="X152" s="81" t="str">
        <f t="shared" si="8"/>
        <v/>
      </c>
    </row>
    <row r="153" spans="1:24" ht="24" x14ac:dyDescent="0.25">
      <c r="A153" s="7">
        <f t="shared" si="6"/>
        <v>27</v>
      </c>
      <c r="B153" s="7" t="str">
        <f t="shared" si="7"/>
        <v>Department for Environment Food and Rural Affairs27</v>
      </c>
      <c r="C153" s="125" t="s">
        <v>831</v>
      </c>
      <c r="D153" s="136" t="s">
        <v>199</v>
      </c>
      <c r="E153" s="85"/>
      <c r="V153"/>
      <c r="W153" s="81">
        <v>151</v>
      </c>
      <c r="X153" s="81" t="str">
        <f t="shared" si="8"/>
        <v/>
      </c>
    </row>
    <row r="154" spans="1:24" ht="24" x14ac:dyDescent="0.25">
      <c r="A154" s="7">
        <f t="shared" si="6"/>
        <v>28</v>
      </c>
      <c r="B154" s="7" t="str">
        <f t="shared" si="7"/>
        <v>Department for Environment Food and Rural Affairs28</v>
      </c>
      <c r="C154" s="125" t="s">
        <v>831</v>
      </c>
      <c r="D154" s="136" t="s">
        <v>184</v>
      </c>
      <c r="E154" s="85"/>
      <c r="V154"/>
      <c r="W154" s="81">
        <v>152</v>
      </c>
      <c r="X154" s="81" t="str">
        <f t="shared" si="8"/>
        <v/>
      </c>
    </row>
    <row r="155" spans="1:24" ht="24" x14ac:dyDescent="0.25">
      <c r="A155" s="7">
        <f t="shared" si="6"/>
        <v>29</v>
      </c>
      <c r="B155" s="7" t="str">
        <f t="shared" si="7"/>
        <v>Department for Environment Food and Rural Affairs29</v>
      </c>
      <c r="C155" s="125" t="s">
        <v>831</v>
      </c>
      <c r="D155" s="136" t="s">
        <v>197</v>
      </c>
      <c r="E155" s="85"/>
      <c r="V155"/>
      <c r="W155" s="81">
        <v>153</v>
      </c>
      <c r="X155" s="81" t="str">
        <f t="shared" si="8"/>
        <v/>
      </c>
    </row>
    <row r="156" spans="1:24" ht="24" x14ac:dyDescent="0.25">
      <c r="A156" s="7">
        <f t="shared" si="6"/>
        <v>30</v>
      </c>
      <c r="B156" s="7" t="str">
        <f t="shared" si="7"/>
        <v>Department for Environment Food and Rural Affairs30</v>
      </c>
      <c r="C156" s="125" t="s">
        <v>831</v>
      </c>
      <c r="D156" s="136" t="s">
        <v>194</v>
      </c>
      <c r="E156" s="85"/>
      <c r="V156"/>
      <c r="W156" s="81">
        <v>154</v>
      </c>
      <c r="X156" s="81" t="str">
        <f t="shared" si="8"/>
        <v/>
      </c>
    </row>
    <row r="157" spans="1:24" ht="24" x14ac:dyDescent="0.25">
      <c r="A157" s="7">
        <f t="shared" si="6"/>
        <v>31</v>
      </c>
      <c r="B157" s="7" t="str">
        <f t="shared" si="7"/>
        <v>Department for Environment Food and Rural Affairs31</v>
      </c>
      <c r="C157" s="125" t="s">
        <v>831</v>
      </c>
      <c r="D157" s="136" t="s">
        <v>210</v>
      </c>
      <c r="E157" s="85"/>
      <c r="V157"/>
      <c r="W157" s="81">
        <v>155</v>
      </c>
      <c r="X157" s="81" t="str">
        <f t="shared" si="8"/>
        <v/>
      </c>
    </row>
    <row r="158" spans="1:24" ht="24" x14ac:dyDescent="0.25">
      <c r="A158" s="7">
        <f t="shared" si="6"/>
        <v>32</v>
      </c>
      <c r="B158" s="7" t="str">
        <f t="shared" si="7"/>
        <v>Department for Environment Food and Rural Affairs32</v>
      </c>
      <c r="C158" s="125" t="s">
        <v>831</v>
      </c>
      <c r="D158" s="136" t="s">
        <v>181</v>
      </c>
      <c r="E158" s="85"/>
      <c r="V158"/>
      <c r="W158" s="81">
        <v>156</v>
      </c>
      <c r="X158" s="81" t="str">
        <f t="shared" si="8"/>
        <v/>
      </c>
    </row>
    <row r="159" spans="1:24" ht="24" x14ac:dyDescent="0.25">
      <c r="A159" s="7">
        <f t="shared" si="6"/>
        <v>33</v>
      </c>
      <c r="B159" s="7" t="str">
        <f t="shared" si="7"/>
        <v>Department for Environment Food and Rural Affairs33</v>
      </c>
      <c r="C159" s="125" t="s">
        <v>831</v>
      </c>
      <c r="D159" s="126" t="s">
        <v>211</v>
      </c>
      <c r="E159" s="85"/>
      <c r="V159"/>
      <c r="W159" s="81">
        <v>157</v>
      </c>
      <c r="X159" s="81" t="str">
        <f t="shared" si="8"/>
        <v/>
      </c>
    </row>
    <row r="160" spans="1:24" ht="24" x14ac:dyDescent="0.25">
      <c r="A160" s="7">
        <f t="shared" si="6"/>
        <v>34</v>
      </c>
      <c r="B160" s="7" t="str">
        <f t="shared" si="7"/>
        <v>Department for Environment Food and Rural Affairs34</v>
      </c>
      <c r="C160" s="125" t="s">
        <v>831</v>
      </c>
      <c r="D160" s="126" t="s">
        <v>185</v>
      </c>
      <c r="E160" s="85"/>
      <c r="V160"/>
      <c r="W160" s="81">
        <v>158</v>
      </c>
      <c r="X160" s="81" t="str">
        <f t="shared" si="8"/>
        <v/>
      </c>
    </row>
    <row r="161" spans="1:24" ht="24" x14ac:dyDescent="0.25">
      <c r="A161" s="7">
        <f t="shared" si="6"/>
        <v>35</v>
      </c>
      <c r="B161" s="7" t="str">
        <f t="shared" si="7"/>
        <v>Department for Environment Food and Rural Affairs35</v>
      </c>
      <c r="C161" s="138" t="s">
        <v>831</v>
      </c>
      <c r="D161" s="136" t="s">
        <v>198</v>
      </c>
      <c r="E161" s="87"/>
      <c r="V161"/>
      <c r="W161" s="81">
        <v>159</v>
      </c>
      <c r="X161" s="81" t="str">
        <f t="shared" si="8"/>
        <v/>
      </c>
    </row>
    <row r="162" spans="1:24" ht="24.65" thickBot="1" x14ac:dyDescent="0.3">
      <c r="A162" s="7">
        <f t="shared" si="6"/>
        <v>36</v>
      </c>
      <c r="B162" s="7" t="str">
        <f t="shared" si="7"/>
        <v>Department for Environment Food and Rural Affairs36</v>
      </c>
      <c r="C162" s="127" t="s">
        <v>831</v>
      </c>
      <c r="D162" s="133" t="s">
        <v>212</v>
      </c>
      <c r="E162" s="87"/>
      <c r="V162"/>
      <c r="W162" s="81">
        <v>160</v>
      </c>
      <c r="X162" s="81" t="str">
        <f t="shared" si="8"/>
        <v/>
      </c>
    </row>
    <row r="163" spans="1:24" ht="14.4" thickBot="1" x14ac:dyDescent="0.3">
      <c r="A163" s="7">
        <f t="shared" si="6"/>
        <v>1</v>
      </c>
      <c r="B163" s="7" t="str">
        <f t="shared" si="7"/>
        <v>Department for Exiting the European Union1</v>
      </c>
      <c r="C163" s="134" t="s">
        <v>213</v>
      </c>
      <c r="D163" s="135" t="s">
        <v>213</v>
      </c>
      <c r="E163" s="87"/>
      <c r="V163"/>
      <c r="W163" s="81">
        <v>161</v>
      </c>
      <c r="X163" s="81" t="str">
        <f t="shared" si="8"/>
        <v/>
      </c>
    </row>
    <row r="164" spans="1:24" ht="13.75" x14ac:dyDescent="0.25">
      <c r="A164" s="7">
        <f t="shared" si="6"/>
        <v>1</v>
      </c>
      <c r="B164" s="7" t="str">
        <f t="shared" si="7"/>
        <v>Department for International Development1</v>
      </c>
      <c r="C164" s="123" t="s">
        <v>214</v>
      </c>
      <c r="D164" s="137" t="s">
        <v>214</v>
      </c>
      <c r="E164" s="85"/>
      <c r="V164"/>
      <c r="W164" s="81">
        <v>162</v>
      </c>
      <c r="X164" s="81" t="str">
        <f t="shared" si="8"/>
        <v/>
      </c>
    </row>
    <row r="165" spans="1:24" ht="13.75" x14ac:dyDescent="0.25">
      <c r="A165" s="7">
        <f t="shared" si="6"/>
        <v>2</v>
      </c>
      <c r="B165" s="7" t="str">
        <f t="shared" si="7"/>
        <v>Department for International Development2</v>
      </c>
      <c r="C165" s="125" t="s">
        <v>214</v>
      </c>
      <c r="D165" s="131" t="s">
        <v>215</v>
      </c>
      <c r="E165" s="85"/>
      <c r="V165"/>
      <c r="W165" s="81">
        <v>163</v>
      </c>
      <c r="X165" s="81" t="str">
        <f t="shared" si="8"/>
        <v/>
      </c>
    </row>
    <row r="166" spans="1:24" ht="13.75" x14ac:dyDescent="0.25">
      <c r="A166" s="7">
        <f t="shared" si="6"/>
        <v>3</v>
      </c>
      <c r="B166" s="7" t="str">
        <f t="shared" si="7"/>
        <v>Department for International Development3</v>
      </c>
      <c r="C166" s="125" t="s">
        <v>214</v>
      </c>
      <c r="D166" s="131" t="s">
        <v>217</v>
      </c>
      <c r="E166" s="85"/>
      <c r="V166"/>
      <c r="W166" s="81">
        <v>164</v>
      </c>
      <c r="X166" s="81" t="str">
        <f t="shared" si="8"/>
        <v/>
      </c>
    </row>
    <row r="167" spans="1:24" ht="14.4" thickBot="1" x14ac:dyDescent="0.3">
      <c r="A167" s="7">
        <f t="shared" si="6"/>
        <v>4</v>
      </c>
      <c r="B167" s="7" t="str">
        <f t="shared" si="7"/>
        <v>Department for International Development4</v>
      </c>
      <c r="C167" s="127" t="s">
        <v>214</v>
      </c>
      <c r="D167" s="139" t="s">
        <v>216</v>
      </c>
      <c r="E167" s="85"/>
      <c r="V167"/>
      <c r="W167" s="81">
        <v>165</v>
      </c>
      <c r="X167" s="81" t="str">
        <f t="shared" si="8"/>
        <v/>
      </c>
    </row>
    <row r="168" spans="1:24" ht="14.4" thickBot="1" x14ac:dyDescent="0.3">
      <c r="A168" s="7">
        <f t="shared" si="6"/>
        <v>1</v>
      </c>
      <c r="B168" s="7" t="str">
        <f t="shared" si="7"/>
        <v>Department for International Trade1</v>
      </c>
      <c r="C168" s="134" t="s">
        <v>218</v>
      </c>
      <c r="D168" s="135" t="s">
        <v>218</v>
      </c>
      <c r="E168" s="85"/>
      <c r="V168"/>
      <c r="W168" s="81">
        <v>166</v>
      </c>
      <c r="X168" s="81" t="str">
        <f t="shared" si="8"/>
        <v/>
      </c>
    </row>
    <row r="169" spans="1:24" ht="13.75" x14ac:dyDescent="0.25">
      <c r="A169" s="7">
        <f t="shared" si="6"/>
        <v>1</v>
      </c>
      <c r="B169" s="7" t="str">
        <f t="shared" si="7"/>
        <v>Department for Transport1</v>
      </c>
      <c r="C169" s="123" t="s">
        <v>219</v>
      </c>
      <c r="D169" s="137" t="s">
        <v>219</v>
      </c>
      <c r="E169" s="85"/>
      <c r="V169"/>
      <c r="W169" s="81">
        <v>167</v>
      </c>
      <c r="X169" s="81" t="str">
        <f t="shared" si="8"/>
        <v/>
      </c>
    </row>
    <row r="170" spans="1:24" ht="13.75" x14ac:dyDescent="0.25">
      <c r="A170" s="7">
        <f t="shared" si="6"/>
        <v>2</v>
      </c>
      <c r="B170" s="7" t="str">
        <f t="shared" si="7"/>
        <v>Department for Transport2</v>
      </c>
      <c r="C170" s="125" t="s">
        <v>219</v>
      </c>
      <c r="D170" s="136" t="s">
        <v>234</v>
      </c>
      <c r="E170" s="85"/>
      <c r="V170"/>
      <c r="W170" s="81">
        <v>168</v>
      </c>
      <c r="X170" s="81" t="str">
        <f t="shared" si="8"/>
        <v/>
      </c>
    </row>
    <row r="171" spans="1:24" ht="13.75" x14ac:dyDescent="0.25">
      <c r="A171" s="7">
        <f t="shared" si="6"/>
        <v>3</v>
      </c>
      <c r="B171" s="7" t="str">
        <f t="shared" si="7"/>
        <v>Department for Transport3</v>
      </c>
      <c r="C171" s="125" t="s">
        <v>219</v>
      </c>
      <c r="D171" s="136" t="s">
        <v>225</v>
      </c>
      <c r="E171" s="85"/>
      <c r="V171"/>
      <c r="W171" s="81">
        <v>169</v>
      </c>
      <c r="X171" s="81" t="str">
        <f t="shared" si="8"/>
        <v/>
      </c>
    </row>
    <row r="172" spans="1:24" ht="13.75" x14ac:dyDescent="0.25">
      <c r="A172" s="7">
        <f t="shared" si="6"/>
        <v>4</v>
      </c>
      <c r="B172" s="7" t="str">
        <f t="shared" si="7"/>
        <v>Department for Transport4</v>
      </c>
      <c r="C172" s="125" t="s">
        <v>219</v>
      </c>
      <c r="D172" s="136" t="s">
        <v>232</v>
      </c>
      <c r="E172" s="85"/>
      <c r="V172"/>
      <c r="W172" s="81">
        <v>170</v>
      </c>
      <c r="X172" s="81" t="str">
        <f t="shared" si="8"/>
        <v/>
      </c>
    </row>
    <row r="173" spans="1:24" ht="24" x14ac:dyDescent="0.25">
      <c r="A173" s="7">
        <f t="shared" si="6"/>
        <v>5</v>
      </c>
      <c r="B173" s="7" t="str">
        <f t="shared" si="7"/>
        <v>Department for Transport5</v>
      </c>
      <c r="C173" s="125" t="s">
        <v>219</v>
      </c>
      <c r="D173" s="136" t="s">
        <v>235</v>
      </c>
      <c r="E173" s="85"/>
      <c r="V173"/>
      <c r="W173" s="81">
        <v>171</v>
      </c>
      <c r="X173" s="81" t="str">
        <f t="shared" si="8"/>
        <v/>
      </c>
    </row>
    <row r="174" spans="1:24" ht="13.75" x14ac:dyDescent="0.25">
      <c r="A174" s="7">
        <f t="shared" si="6"/>
        <v>6</v>
      </c>
      <c r="B174" s="7" t="str">
        <f t="shared" si="7"/>
        <v>Department for Transport6</v>
      </c>
      <c r="C174" s="125" t="s">
        <v>219</v>
      </c>
      <c r="D174" s="136" t="s">
        <v>226</v>
      </c>
      <c r="E174" s="85"/>
      <c r="V174"/>
      <c r="W174" s="81">
        <v>172</v>
      </c>
      <c r="X174" s="81" t="str">
        <f t="shared" si="8"/>
        <v/>
      </c>
    </row>
    <row r="175" spans="1:24" ht="13.75" x14ac:dyDescent="0.25">
      <c r="A175" s="7">
        <f t="shared" si="6"/>
        <v>7</v>
      </c>
      <c r="B175" s="7" t="str">
        <f t="shared" si="7"/>
        <v>Department for Transport7</v>
      </c>
      <c r="C175" s="125" t="s">
        <v>219</v>
      </c>
      <c r="D175" s="136" t="s">
        <v>236</v>
      </c>
      <c r="E175" s="85"/>
      <c r="V175"/>
      <c r="W175" s="81">
        <v>173</v>
      </c>
      <c r="X175" s="81" t="str">
        <f t="shared" si="8"/>
        <v/>
      </c>
    </row>
    <row r="176" spans="1:24" ht="13.75" x14ac:dyDescent="0.25">
      <c r="A176" s="7">
        <f t="shared" si="6"/>
        <v>8</v>
      </c>
      <c r="B176" s="7" t="str">
        <f t="shared" si="7"/>
        <v>Department for Transport8</v>
      </c>
      <c r="C176" s="125" t="s">
        <v>219</v>
      </c>
      <c r="D176" s="136" t="s">
        <v>221</v>
      </c>
      <c r="E176" s="85"/>
      <c r="V176"/>
      <c r="W176" s="81">
        <v>174</v>
      </c>
      <c r="X176" s="81" t="str">
        <f t="shared" si="8"/>
        <v/>
      </c>
    </row>
    <row r="177" spans="1:24" ht="13.75" x14ac:dyDescent="0.25">
      <c r="A177" s="7">
        <f t="shared" si="6"/>
        <v>9</v>
      </c>
      <c r="B177" s="7" t="str">
        <f t="shared" si="7"/>
        <v>Department for Transport9</v>
      </c>
      <c r="C177" s="125" t="s">
        <v>219</v>
      </c>
      <c r="D177" s="136" t="s">
        <v>222</v>
      </c>
      <c r="E177" s="85"/>
      <c r="V177"/>
      <c r="W177" s="81">
        <v>175</v>
      </c>
      <c r="X177" s="81" t="str">
        <f t="shared" si="8"/>
        <v/>
      </c>
    </row>
    <row r="178" spans="1:24" ht="13.75" x14ac:dyDescent="0.25">
      <c r="A178" s="7">
        <f t="shared" si="6"/>
        <v>10</v>
      </c>
      <c r="B178" s="7" t="str">
        <f t="shared" si="7"/>
        <v>Department for Transport10</v>
      </c>
      <c r="C178" s="125" t="s">
        <v>219</v>
      </c>
      <c r="D178" s="136" t="s">
        <v>237</v>
      </c>
      <c r="E178" s="85"/>
      <c r="V178"/>
      <c r="W178" s="81">
        <v>176</v>
      </c>
      <c r="X178" s="81" t="str">
        <f t="shared" si="8"/>
        <v/>
      </c>
    </row>
    <row r="179" spans="1:24" ht="13.75" x14ac:dyDescent="0.25">
      <c r="A179" s="7">
        <f t="shared" si="6"/>
        <v>11</v>
      </c>
      <c r="B179" s="7" t="str">
        <f t="shared" si="7"/>
        <v>Department for Transport11</v>
      </c>
      <c r="C179" s="125" t="s">
        <v>219</v>
      </c>
      <c r="D179" s="136" t="s">
        <v>227</v>
      </c>
      <c r="E179" s="85"/>
      <c r="V179"/>
      <c r="W179" s="81">
        <v>177</v>
      </c>
      <c r="X179" s="81" t="str">
        <f t="shared" si="8"/>
        <v/>
      </c>
    </row>
    <row r="180" spans="1:24" ht="13.75" x14ac:dyDescent="0.25">
      <c r="A180" s="7">
        <f t="shared" si="6"/>
        <v>12</v>
      </c>
      <c r="B180" s="7" t="str">
        <f t="shared" si="7"/>
        <v>Department for Transport12</v>
      </c>
      <c r="C180" s="125" t="s">
        <v>219</v>
      </c>
      <c r="D180" s="136" t="s">
        <v>238</v>
      </c>
      <c r="E180" s="85"/>
      <c r="V180"/>
      <c r="W180" s="81">
        <v>178</v>
      </c>
      <c r="X180" s="81" t="str">
        <f t="shared" si="8"/>
        <v/>
      </c>
    </row>
    <row r="181" spans="1:24" ht="13.75" x14ac:dyDescent="0.25">
      <c r="A181" s="7">
        <f t="shared" si="6"/>
        <v>13</v>
      </c>
      <c r="B181" s="7" t="str">
        <f t="shared" si="7"/>
        <v>Department for Transport13</v>
      </c>
      <c r="C181" s="125" t="s">
        <v>219</v>
      </c>
      <c r="D181" s="136" t="s">
        <v>233</v>
      </c>
      <c r="E181" s="85"/>
      <c r="V181"/>
      <c r="W181" s="81">
        <v>179</v>
      </c>
      <c r="X181" s="81" t="str">
        <f t="shared" si="8"/>
        <v/>
      </c>
    </row>
    <row r="182" spans="1:24" ht="13.75" x14ac:dyDescent="0.25">
      <c r="A182" s="7">
        <f t="shared" si="6"/>
        <v>14</v>
      </c>
      <c r="B182" s="7" t="str">
        <f t="shared" si="7"/>
        <v>Department for Transport14</v>
      </c>
      <c r="C182" s="125" t="s">
        <v>219</v>
      </c>
      <c r="D182" s="136" t="s">
        <v>239</v>
      </c>
      <c r="E182" s="85"/>
      <c r="V182"/>
      <c r="W182" s="81">
        <v>180</v>
      </c>
      <c r="X182" s="81" t="str">
        <f t="shared" si="8"/>
        <v/>
      </c>
    </row>
    <row r="183" spans="1:24" ht="13.75" x14ac:dyDescent="0.25">
      <c r="A183" s="7">
        <f t="shared" si="6"/>
        <v>15</v>
      </c>
      <c r="B183" s="7" t="str">
        <f t="shared" si="7"/>
        <v>Department for Transport15</v>
      </c>
      <c r="C183" s="125" t="s">
        <v>219</v>
      </c>
      <c r="D183" s="136" t="s">
        <v>223</v>
      </c>
      <c r="E183" s="85"/>
      <c r="V183"/>
      <c r="W183" s="81">
        <v>181</v>
      </c>
      <c r="X183" s="81" t="str">
        <f t="shared" si="8"/>
        <v/>
      </c>
    </row>
    <row r="184" spans="1:24" ht="13.75" x14ac:dyDescent="0.25">
      <c r="A184" s="7">
        <f t="shared" si="6"/>
        <v>16</v>
      </c>
      <c r="B184" s="7" t="str">
        <f t="shared" si="7"/>
        <v>Department for Transport16</v>
      </c>
      <c r="C184" s="125" t="s">
        <v>219</v>
      </c>
      <c r="D184" s="136" t="s">
        <v>240</v>
      </c>
      <c r="E184" s="85"/>
      <c r="V184"/>
      <c r="W184" s="81">
        <v>182</v>
      </c>
      <c r="X184" s="81" t="str">
        <f t="shared" si="8"/>
        <v/>
      </c>
    </row>
    <row r="185" spans="1:24" ht="13.75" x14ac:dyDescent="0.25">
      <c r="A185" s="7">
        <f t="shared" si="6"/>
        <v>17</v>
      </c>
      <c r="B185" s="7" t="str">
        <f t="shared" si="7"/>
        <v>Department for Transport17</v>
      </c>
      <c r="C185" s="125" t="s">
        <v>219</v>
      </c>
      <c r="D185" s="136" t="s">
        <v>228</v>
      </c>
      <c r="E185" s="85"/>
      <c r="V185"/>
      <c r="W185" s="81">
        <v>183</v>
      </c>
      <c r="X185" s="81" t="str">
        <f t="shared" si="8"/>
        <v/>
      </c>
    </row>
    <row r="186" spans="1:24" ht="13.75" x14ac:dyDescent="0.25">
      <c r="A186" s="7">
        <f t="shared" si="6"/>
        <v>18</v>
      </c>
      <c r="B186" s="7" t="str">
        <f t="shared" si="7"/>
        <v>Department for Transport18</v>
      </c>
      <c r="C186" s="125" t="s">
        <v>219</v>
      </c>
      <c r="D186" s="136" t="s">
        <v>220</v>
      </c>
      <c r="E186" s="85"/>
      <c r="V186"/>
      <c r="W186" s="81">
        <v>184</v>
      </c>
      <c r="X186" s="81" t="str">
        <f t="shared" si="8"/>
        <v/>
      </c>
    </row>
    <row r="187" spans="1:24" ht="13.75" x14ac:dyDescent="0.25">
      <c r="A187" s="7">
        <f t="shared" si="6"/>
        <v>19</v>
      </c>
      <c r="B187" s="7" t="str">
        <f t="shared" si="7"/>
        <v>Department for Transport19</v>
      </c>
      <c r="C187" s="125" t="s">
        <v>219</v>
      </c>
      <c r="D187" s="136" t="s">
        <v>241</v>
      </c>
      <c r="E187" s="85"/>
      <c r="V187"/>
      <c r="W187" s="81">
        <v>185</v>
      </c>
      <c r="X187" s="81" t="str">
        <f t="shared" si="8"/>
        <v/>
      </c>
    </row>
    <row r="188" spans="1:24" ht="13.75" x14ac:dyDescent="0.25">
      <c r="A188" s="7">
        <f t="shared" si="6"/>
        <v>20</v>
      </c>
      <c r="B188" s="7" t="str">
        <f t="shared" si="7"/>
        <v>Department for Transport20</v>
      </c>
      <c r="C188" s="125" t="s">
        <v>219</v>
      </c>
      <c r="D188" s="136" t="s">
        <v>231</v>
      </c>
      <c r="E188" s="85"/>
      <c r="V188"/>
      <c r="W188" s="81">
        <v>186</v>
      </c>
      <c r="X188" s="81" t="str">
        <f t="shared" si="8"/>
        <v/>
      </c>
    </row>
    <row r="189" spans="1:24" ht="13.75" x14ac:dyDescent="0.25">
      <c r="A189" s="7">
        <f t="shared" si="6"/>
        <v>21</v>
      </c>
      <c r="B189" s="7" t="str">
        <f t="shared" si="7"/>
        <v>Department for Transport21</v>
      </c>
      <c r="C189" s="125" t="s">
        <v>219</v>
      </c>
      <c r="D189" s="136" t="s">
        <v>229</v>
      </c>
      <c r="E189" s="85"/>
      <c r="V189"/>
      <c r="W189" s="81">
        <v>187</v>
      </c>
      <c r="X189" s="81" t="str">
        <f t="shared" si="8"/>
        <v/>
      </c>
    </row>
    <row r="190" spans="1:24" ht="13.75" x14ac:dyDescent="0.25">
      <c r="A190" s="7">
        <f t="shared" si="6"/>
        <v>22</v>
      </c>
      <c r="B190" s="7" t="str">
        <f t="shared" si="7"/>
        <v>Department for Transport22</v>
      </c>
      <c r="C190" s="125" t="s">
        <v>219</v>
      </c>
      <c r="D190" s="136" t="s">
        <v>230</v>
      </c>
      <c r="E190" s="85"/>
      <c r="V190"/>
      <c r="W190" s="81">
        <v>188</v>
      </c>
      <c r="X190" s="81" t="str">
        <f t="shared" si="8"/>
        <v/>
      </c>
    </row>
    <row r="191" spans="1:24" ht="14.4" thickBot="1" x14ac:dyDescent="0.3">
      <c r="A191" s="7">
        <f t="shared" si="6"/>
        <v>23</v>
      </c>
      <c r="B191" s="7" t="str">
        <f t="shared" si="7"/>
        <v>Department for Transport23</v>
      </c>
      <c r="C191" s="127" t="s">
        <v>219</v>
      </c>
      <c r="D191" s="133" t="s">
        <v>224</v>
      </c>
      <c r="E191" s="85"/>
      <c r="V191"/>
      <c r="W191" s="81">
        <v>189</v>
      </c>
      <c r="X191" s="81" t="str">
        <f t="shared" si="8"/>
        <v/>
      </c>
    </row>
    <row r="192" spans="1:24" ht="13.75" x14ac:dyDescent="0.25">
      <c r="A192" s="7">
        <f t="shared" si="6"/>
        <v>1</v>
      </c>
      <c r="B192" s="7" t="str">
        <f t="shared" si="7"/>
        <v>Department for Work and Pensions1</v>
      </c>
      <c r="C192" s="123" t="s">
        <v>832</v>
      </c>
      <c r="D192" s="137" t="s">
        <v>832</v>
      </c>
      <c r="E192" s="85"/>
      <c r="V192"/>
      <c r="W192" s="81">
        <v>190</v>
      </c>
      <c r="X192" s="81" t="str">
        <f t="shared" si="8"/>
        <v/>
      </c>
    </row>
    <row r="193" spans="1:24" ht="13.75" x14ac:dyDescent="0.25">
      <c r="A193" s="7">
        <f t="shared" si="6"/>
        <v>2</v>
      </c>
      <c r="B193" s="7" t="str">
        <f t="shared" si="7"/>
        <v>Department for Work and Pensions2</v>
      </c>
      <c r="C193" s="125" t="s">
        <v>832</v>
      </c>
      <c r="D193" s="136" t="s">
        <v>253</v>
      </c>
      <c r="E193" s="85"/>
      <c r="V193"/>
      <c r="W193" s="81">
        <v>191</v>
      </c>
      <c r="X193" s="81" t="str">
        <f t="shared" si="8"/>
        <v/>
      </c>
    </row>
    <row r="194" spans="1:24" ht="13.75" x14ac:dyDescent="0.25">
      <c r="A194" s="7">
        <f t="shared" si="6"/>
        <v>3</v>
      </c>
      <c r="B194" s="7" t="str">
        <f t="shared" si="7"/>
        <v>Department for Work and Pensions3</v>
      </c>
      <c r="C194" s="125" t="s">
        <v>832</v>
      </c>
      <c r="D194" s="136" t="s">
        <v>242</v>
      </c>
      <c r="E194" s="85"/>
      <c r="V194"/>
      <c r="W194" s="81">
        <v>192</v>
      </c>
      <c r="X194" s="81" t="str">
        <f t="shared" si="8"/>
        <v/>
      </c>
    </row>
    <row r="195" spans="1:24" ht="13.75" x14ac:dyDescent="0.25">
      <c r="A195" s="7">
        <f t="shared" si="6"/>
        <v>4</v>
      </c>
      <c r="B195" s="7" t="str">
        <f t="shared" si="7"/>
        <v>Department for Work and Pensions4</v>
      </c>
      <c r="C195" s="125" t="s">
        <v>832</v>
      </c>
      <c r="D195" s="136" t="s">
        <v>243</v>
      </c>
      <c r="E195" s="85"/>
      <c r="V195"/>
      <c r="W195" s="81">
        <v>193</v>
      </c>
      <c r="X195" s="81" t="str">
        <f t="shared" si="8"/>
        <v/>
      </c>
    </row>
    <row r="196" spans="1:24" ht="13.75" x14ac:dyDescent="0.25">
      <c r="A196" s="7">
        <f t="shared" ref="A196:A259" si="9">IF(C196&lt;&gt;C195,1,A195+1)</f>
        <v>5</v>
      </c>
      <c r="B196" s="7" t="str">
        <f t="shared" ref="B196:B259" si="10">C196&amp;A196</f>
        <v>Department for Work and Pensions5</v>
      </c>
      <c r="C196" s="125" t="s">
        <v>832</v>
      </c>
      <c r="D196" s="136" t="s">
        <v>254</v>
      </c>
      <c r="E196" s="85"/>
      <c r="V196"/>
      <c r="W196" s="81">
        <v>194</v>
      </c>
      <c r="X196" s="81" t="str">
        <f t="shared" ref="X196:X202" si="11">IFERROR(INDEX($D:$D,MATCH($X$1&amp;$W196,$B:$B,0),),"")</f>
        <v/>
      </c>
    </row>
    <row r="197" spans="1:24" ht="13.75" x14ac:dyDescent="0.25">
      <c r="A197" s="7">
        <f t="shared" si="9"/>
        <v>6</v>
      </c>
      <c r="B197" s="7" t="str">
        <f t="shared" si="10"/>
        <v>Department for Work and Pensions6</v>
      </c>
      <c r="C197" s="125" t="s">
        <v>832</v>
      </c>
      <c r="D197" s="136" t="s">
        <v>246</v>
      </c>
      <c r="E197" s="85"/>
      <c r="V197"/>
      <c r="W197" s="81">
        <v>195</v>
      </c>
      <c r="X197" s="81" t="str">
        <f t="shared" si="11"/>
        <v/>
      </c>
    </row>
    <row r="198" spans="1:24" ht="13.75" x14ac:dyDescent="0.25">
      <c r="A198" s="7">
        <f t="shared" si="9"/>
        <v>7</v>
      </c>
      <c r="B198" s="7" t="str">
        <f t="shared" si="10"/>
        <v>Department for Work and Pensions7</v>
      </c>
      <c r="C198" s="125" t="s">
        <v>832</v>
      </c>
      <c r="D198" s="136" t="s">
        <v>250</v>
      </c>
      <c r="E198" s="85"/>
      <c r="V198"/>
      <c r="W198" s="81">
        <v>196</v>
      </c>
      <c r="X198" s="81" t="str">
        <f t="shared" si="11"/>
        <v/>
      </c>
    </row>
    <row r="199" spans="1:24" ht="13.75" x14ac:dyDescent="0.25">
      <c r="A199" s="7">
        <f t="shared" si="9"/>
        <v>8</v>
      </c>
      <c r="B199" s="7" t="str">
        <f t="shared" si="10"/>
        <v>Department for Work and Pensions8</v>
      </c>
      <c r="C199" s="125" t="s">
        <v>832</v>
      </c>
      <c r="D199" s="136" t="s">
        <v>251</v>
      </c>
      <c r="E199" s="85"/>
      <c r="V199"/>
      <c r="W199" s="81">
        <v>197</v>
      </c>
      <c r="X199" s="81" t="str">
        <f t="shared" si="11"/>
        <v/>
      </c>
    </row>
    <row r="200" spans="1:24" ht="13.75" x14ac:dyDescent="0.25">
      <c r="A200" s="7">
        <f t="shared" si="9"/>
        <v>9</v>
      </c>
      <c r="B200" s="7" t="str">
        <f t="shared" si="10"/>
        <v>Department for Work and Pensions9</v>
      </c>
      <c r="C200" s="125" t="s">
        <v>832</v>
      </c>
      <c r="D200" s="136" t="s">
        <v>252</v>
      </c>
      <c r="E200" s="85"/>
      <c r="V200"/>
      <c r="W200" s="81">
        <v>198</v>
      </c>
      <c r="X200" s="81" t="str">
        <f t="shared" si="11"/>
        <v/>
      </c>
    </row>
    <row r="201" spans="1:24" ht="13.75" x14ac:dyDescent="0.25">
      <c r="A201" s="7">
        <f t="shared" si="9"/>
        <v>10</v>
      </c>
      <c r="B201" s="7" t="str">
        <f t="shared" si="10"/>
        <v>Department for Work and Pensions10</v>
      </c>
      <c r="C201" s="125" t="s">
        <v>832</v>
      </c>
      <c r="D201" s="136" t="s">
        <v>255</v>
      </c>
      <c r="E201" s="85"/>
      <c r="V201"/>
      <c r="W201" s="81">
        <v>199</v>
      </c>
      <c r="X201" s="81" t="str">
        <f t="shared" si="11"/>
        <v/>
      </c>
    </row>
    <row r="202" spans="1:24" ht="13.75" x14ac:dyDescent="0.25">
      <c r="A202" s="7">
        <f t="shared" si="9"/>
        <v>11</v>
      </c>
      <c r="B202" s="7" t="str">
        <f t="shared" si="10"/>
        <v>Department for Work and Pensions11</v>
      </c>
      <c r="C202" s="125" t="s">
        <v>832</v>
      </c>
      <c r="D202" s="136" t="s">
        <v>247</v>
      </c>
      <c r="E202" s="85"/>
      <c r="V202"/>
      <c r="W202" s="81">
        <v>200</v>
      </c>
      <c r="X202" s="81" t="str">
        <f t="shared" si="11"/>
        <v/>
      </c>
    </row>
    <row r="203" spans="1:24" ht="13.75" x14ac:dyDescent="0.25">
      <c r="A203" s="7">
        <f t="shared" si="9"/>
        <v>12</v>
      </c>
      <c r="B203" s="7" t="str">
        <f t="shared" si="10"/>
        <v>Department for Work and Pensions12</v>
      </c>
      <c r="C203" s="125" t="s">
        <v>832</v>
      </c>
      <c r="D203" s="136" t="s">
        <v>248</v>
      </c>
      <c r="E203" s="85"/>
      <c r="V203"/>
      <c r="W203" s="81"/>
    </row>
    <row r="204" spans="1:24" ht="13.75" x14ac:dyDescent="0.25">
      <c r="A204" s="7">
        <f t="shared" si="9"/>
        <v>13</v>
      </c>
      <c r="B204" s="7" t="str">
        <f t="shared" si="10"/>
        <v>Department for Work and Pensions13</v>
      </c>
      <c r="C204" s="125" t="s">
        <v>832</v>
      </c>
      <c r="D204" s="136" t="s">
        <v>244</v>
      </c>
      <c r="E204" s="85"/>
      <c r="V204"/>
      <c r="W204" s="81"/>
    </row>
    <row r="205" spans="1:24" ht="13.75" x14ac:dyDescent="0.25">
      <c r="A205" s="7">
        <f t="shared" si="9"/>
        <v>14</v>
      </c>
      <c r="B205" s="7" t="str">
        <f t="shared" si="10"/>
        <v>Department for Work and Pensions14</v>
      </c>
      <c r="C205" s="125" t="s">
        <v>832</v>
      </c>
      <c r="D205" s="136" t="s">
        <v>249</v>
      </c>
      <c r="E205" s="85"/>
      <c r="V205"/>
      <c r="W205" s="81"/>
    </row>
    <row r="206" spans="1:24" ht="14.4" thickBot="1" x14ac:dyDescent="0.3">
      <c r="A206" s="7">
        <f t="shared" si="9"/>
        <v>15</v>
      </c>
      <c r="B206" s="7" t="str">
        <f t="shared" si="10"/>
        <v>Department for Work and Pensions15</v>
      </c>
      <c r="C206" s="127" t="s">
        <v>832</v>
      </c>
      <c r="D206" s="133" t="s">
        <v>245</v>
      </c>
      <c r="E206" s="85"/>
      <c r="V206"/>
      <c r="W206" s="81"/>
    </row>
    <row r="207" spans="1:24" ht="13.75" x14ac:dyDescent="0.25">
      <c r="A207" s="7">
        <f t="shared" si="9"/>
        <v>1</v>
      </c>
      <c r="B207" s="7" t="str">
        <f t="shared" si="10"/>
        <v>Department of Health and Social Care1</v>
      </c>
      <c r="C207" s="123" t="s">
        <v>833</v>
      </c>
      <c r="D207" s="137" t="s">
        <v>833</v>
      </c>
      <c r="E207" s="85"/>
      <c r="V207"/>
      <c r="W207" s="81"/>
    </row>
    <row r="208" spans="1:24" ht="13.75" x14ac:dyDescent="0.25">
      <c r="A208" s="7">
        <f t="shared" si="9"/>
        <v>2</v>
      </c>
      <c r="B208" s="7" t="str">
        <f t="shared" si="10"/>
        <v>Department of Health and Social Care2</v>
      </c>
      <c r="C208" s="125" t="s">
        <v>833</v>
      </c>
      <c r="D208" s="136" t="s">
        <v>275</v>
      </c>
      <c r="E208" s="85"/>
      <c r="V208"/>
      <c r="W208" s="81"/>
    </row>
    <row r="209" spans="1:23" ht="13.75" x14ac:dyDescent="0.25">
      <c r="A209" s="7">
        <f t="shared" si="9"/>
        <v>3</v>
      </c>
      <c r="B209" s="7" t="str">
        <f t="shared" si="10"/>
        <v>Department of Health and Social Care3</v>
      </c>
      <c r="C209" s="125" t="s">
        <v>833</v>
      </c>
      <c r="D209" s="136" t="s">
        <v>276</v>
      </c>
      <c r="E209" s="85"/>
      <c r="V209"/>
      <c r="W209" s="81"/>
    </row>
    <row r="210" spans="1:23" ht="13.75" x14ac:dyDescent="0.25">
      <c r="A210" s="7">
        <f t="shared" si="9"/>
        <v>4</v>
      </c>
      <c r="B210" s="7" t="str">
        <f t="shared" si="10"/>
        <v>Department of Health and Social Care4</v>
      </c>
      <c r="C210" s="125" t="s">
        <v>833</v>
      </c>
      <c r="D210" s="136" t="s">
        <v>268</v>
      </c>
      <c r="E210" s="85"/>
      <c r="V210"/>
      <c r="W210" s="81"/>
    </row>
    <row r="211" spans="1:23" ht="13.75" x14ac:dyDescent="0.25">
      <c r="A211" s="7">
        <f t="shared" si="9"/>
        <v>5</v>
      </c>
      <c r="B211" s="7" t="str">
        <f t="shared" si="10"/>
        <v>Department of Health and Social Care5</v>
      </c>
      <c r="C211" s="125" t="s">
        <v>833</v>
      </c>
      <c r="D211" s="136" t="s">
        <v>269</v>
      </c>
      <c r="E211" s="85"/>
      <c r="V211"/>
      <c r="W211" s="81"/>
    </row>
    <row r="212" spans="1:23" ht="13.75" x14ac:dyDescent="0.25">
      <c r="A212" s="7">
        <f t="shared" si="9"/>
        <v>6</v>
      </c>
      <c r="B212" s="7" t="str">
        <f t="shared" si="10"/>
        <v>Department of Health and Social Care6</v>
      </c>
      <c r="C212" s="125" t="s">
        <v>833</v>
      </c>
      <c r="D212" s="136" t="s">
        <v>257</v>
      </c>
      <c r="E212" s="85"/>
      <c r="V212"/>
      <c r="W212" s="81"/>
    </row>
    <row r="213" spans="1:23" ht="13.75" x14ac:dyDescent="0.25">
      <c r="A213" s="7">
        <f t="shared" si="9"/>
        <v>7</v>
      </c>
      <c r="B213" s="7" t="str">
        <f t="shared" si="10"/>
        <v>Department of Health and Social Care7</v>
      </c>
      <c r="C213" s="125" t="s">
        <v>833</v>
      </c>
      <c r="D213" s="136" t="s">
        <v>270</v>
      </c>
      <c r="E213" s="85"/>
      <c r="V213"/>
      <c r="W213" s="81"/>
    </row>
    <row r="214" spans="1:23" ht="13.75" x14ac:dyDescent="0.25">
      <c r="A214" s="7">
        <f t="shared" si="9"/>
        <v>8</v>
      </c>
      <c r="B214" s="7" t="str">
        <f t="shared" si="10"/>
        <v>Department of Health and Social Care8</v>
      </c>
      <c r="C214" s="125" t="s">
        <v>833</v>
      </c>
      <c r="D214" s="136" t="s">
        <v>837</v>
      </c>
      <c r="E214" s="85"/>
      <c r="V214"/>
      <c r="W214" s="81"/>
    </row>
    <row r="215" spans="1:23" ht="13.75" x14ac:dyDescent="0.25">
      <c r="A215" s="7">
        <f t="shared" si="9"/>
        <v>9</v>
      </c>
      <c r="B215" s="7" t="str">
        <f t="shared" si="10"/>
        <v>Department of Health and Social Care9</v>
      </c>
      <c r="C215" s="125" t="s">
        <v>833</v>
      </c>
      <c r="D215" s="136" t="s">
        <v>258</v>
      </c>
      <c r="E215" s="85"/>
      <c r="V215"/>
      <c r="W215" s="81"/>
    </row>
    <row r="216" spans="1:23" ht="13.75" x14ac:dyDescent="0.25">
      <c r="A216" s="7">
        <f t="shared" si="9"/>
        <v>10</v>
      </c>
      <c r="B216" s="7" t="str">
        <f t="shared" si="10"/>
        <v>Department of Health and Social Care10</v>
      </c>
      <c r="C216" s="125" t="s">
        <v>833</v>
      </c>
      <c r="D216" s="136" t="s">
        <v>259</v>
      </c>
      <c r="E216" s="85"/>
      <c r="V216"/>
      <c r="W216" s="81"/>
    </row>
    <row r="217" spans="1:23" ht="13.75" x14ac:dyDescent="0.25">
      <c r="A217" s="7">
        <f t="shared" si="9"/>
        <v>11</v>
      </c>
      <c r="B217" s="7" t="str">
        <f t="shared" si="10"/>
        <v>Department of Health and Social Care11</v>
      </c>
      <c r="C217" s="125" t="s">
        <v>833</v>
      </c>
      <c r="D217" s="136" t="s">
        <v>260</v>
      </c>
      <c r="E217" s="85"/>
      <c r="V217"/>
      <c r="W217" s="81"/>
    </row>
    <row r="218" spans="1:23" ht="13.75" x14ac:dyDescent="0.25">
      <c r="A218" s="7">
        <f t="shared" si="9"/>
        <v>12</v>
      </c>
      <c r="B218" s="7" t="str">
        <f t="shared" si="10"/>
        <v>Department of Health and Social Care12</v>
      </c>
      <c r="C218" s="125" t="s">
        <v>833</v>
      </c>
      <c r="D218" s="136" t="s">
        <v>261</v>
      </c>
      <c r="E218" s="85"/>
      <c r="V218"/>
      <c r="W218" s="81"/>
    </row>
    <row r="219" spans="1:23" ht="13.75" x14ac:dyDescent="0.25">
      <c r="A219" s="7">
        <f t="shared" si="9"/>
        <v>13</v>
      </c>
      <c r="B219" s="7" t="str">
        <f t="shared" si="10"/>
        <v>Department of Health and Social Care13</v>
      </c>
      <c r="C219" s="125" t="s">
        <v>833</v>
      </c>
      <c r="D219" s="136" t="s">
        <v>272</v>
      </c>
      <c r="E219" s="85"/>
      <c r="V219"/>
      <c r="W219" s="81"/>
    </row>
    <row r="220" spans="1:23" ht="13.75" x14ac:dyDescent="0.25">
      <c r="A220" s="7">
        <f t="shared" si="9"/>
        <v>14</v>
      </c>
      <c r="B220" s="7" t="str">
        <f t="shared" si="10"/>
        <v>Department of Health and Social Care14</v>
      </c>
      <c r="C220" s="125" t="s">
        <v>833</v>
      </c>
      <c r="D220" s="136" t="s">
        <v>834</v>
      </c>
      <c r="E220" s="85"/>
      <c r="V220"/>
      <c r="W220" s="81"/>
    </row>
    <row r="221" spans="1:23" ht="13.75" x14ac:dyDescent="0.25">
      <c r="A221" s="7">
        <f t="shared" si="9"/>
        <v>15</v>
      </c>
      <c r="B221" s="7" t="str">
        <f t="shared" si="10"/>
        <v>Department of Health and Social Care15</v>
      </c>
      <c r="C221" s="125" t="s">
        <v>833</v>
      </c>
      <c r="D221" s="136" t="s">
        <v>277</v>
      </c>
      <c r="E221" s="85"/>
      <c r="V221"/>
      <c r="W221" s="81"/>
    </row>
    <row r="222" spans="1:23" ht="13.75" x14ac:dyDescent="0.25">
      <c r="A222" s="7">
        <f t="shared" si="9"/>
        <v>16</v>
      </c>
      <c r="B222" s="7" t="str">
        <f t="shared" si="10"/>
        <v>Department of Health and Social Care16</v>
      </c>
      <c r="C222" s="125" t="s">
        <v>833</v>
      </c>
      <c r="D222" s="136" t="s">
        <v>280</v>
      </c>
      <c r="E222" s="85"/>
      <c r="V222"/>
      <c r="W222" s="81"/>
    </row>
    <row r="223" spans="1:23" ht="13.75" x14ac:dyDescent="0.25">
      <c r="A223" s="7">
        <f t="shared" si="9"/>
        <v>17</v>
      </c>
      <c r="B223" s="7" t="str">
        <f t="shared" si="10"/>
        <v>Department of Health and Social Care17</v>
      </c>
      <c r="C223" s="125" t="s">
        <v>833</v>
      </c>
      <c r="D223" s="136" t="s">
        <v>281</v>
      </c>
      <c r="E223" s="85"/>
      <c r="V223"/>
      <c r="W223" s="81"/>
    </row>
    <row r="224" spans="1:23" ht="13.75" x14ac:dyDescent="0.25">
      <c r="A224" s="7">
        <f t="shared" si="9"/>
        <v>18</v>
      </c>
      <c r="B224" s="7" t="str">
        <f t="shared" si="10"/>
        <v>Department of Health and Social Care18</v>
      </c>
      <c r="C224" s="125" t="s">
        <v>833</v>
      </c>
      <c r="D224" s="136" t="s">
        <v>267</v>
      </c>
      <c r="E224" s="85"/>
      <c r="V224"/>
      <c r="W224" s="81"/>
    </row>
    <row r="225" spans="1:23" ht="13.75" x14ac:dyDescent="0.25">
      <c r="A225" s="7">
        <f t="shared" si="9"/>
        <v>19</v>
      </c>
      <c r="B225" s="7" t="str">
        <f t="shared" si="10"/>
        <v>Department of Health and Social Care19</v>
      </c>
      <c r="C225" s="125" t="s">
        <v>833</v>
      </c>
      <c r="D225" s="136" t="s">
        <v>262</v>
      </c>
      <c r="E225" s="85"/>
      <c r="V225"/>
      <c r="W225" s="81"/>
    </row>
    <row r="226" spans="1:23" ht="13.75" x14ac:dyDescent="0.25">
      <c r="A226" s="7">
        <f t="shared" si="9"/>
        <v>20</v>
      </c>
      <c r="B226" s="7" t="str">
        <f t="shared" si="10"/>
        <v>Department of Health and Social Care20</v>
      </c>
      <c r="C226" s="125" t="s">
        <v>833</v>
      </c>
      <c r="D226" s="136" t="s">
        <v>263</v>
      </c>
      <c r="E226" s="85"/>
      <c r="V226"/>
      <c r="W226" s="81"/>
    </row>
    <row r="227" spans="1:23" ht="13.75" x14ac:dyDescent="0.25">
      <c r="A227" s="7">
        <f t="shared" si="9"/>
        <v>21</v>
      </c>
      <c r="B227" s="7" t="str">
        <f t="shared" si="10"/>
        <v>Department of Health and Social Care21</v>
      </c>
      <c r="C227" s="125" t="s">
        <v>833</v>
      </c>
      <c r="D227" s="136" t="s">
        <v>278</v>
      </c>
      <c r="E227" s="85"/>
      <c r="V227"/>
      <c r="W227" s="81"/>
    </row>
    <row r="228" spans="1:23" ht="13.75" x14ac:dyDescent="0.25">
      <c r="A228" s="7">
        <f t="shared" si="9"/>
        <v>22</v>
      </c>
      <c r="B228" s="7" t="str">
        <f t="shared" si="10"/>
        <v>Department of Health and Social Care22</v>
      </c>
      <c r="C228" s="125" t="s">
        <v>833</v>
      </c>
      <c r="D228" s="136" t="s">
        <v>264</v>
      </c>
      <c r="E228" s="85"/>
      <c r="V228"/>
      <c r="W228" s="81"/>
    </row>
    <row r="229" spans="1:23" ht="13.75" x14ac:dyDescent="0.25">
      <c r="A229" s="7">
        <f t="shared" si="9"/>
        <v>23</v>
      </c>
      <c r="B229" s="7" t="str">
        <f t="shared" si="10"/>
        <v>Department of Health and Social Care23</v>
      </c>
      <c r="C229" s="125" t="s">
        <v>833</v>
      </c>
      <c r="D229" s="136" t="s">
        <v>265</v>
      </c>
      <c r="E229" s="85"/>
      <c r="V229"/>
      <c r="W229" s="81"/>
    </row>
    <row r="230" spans="1:23" ht="13.75" x14ac:dyDescent="0.25">
      <c r="A230" s="7">
        <f t="shared" si="9"/>
        <v>24</v>
      </c>
      <c r="B230" s="7" t="str">
        <f t="shared" si="10"/>
        <v>Department of Health and Social Care24</v>
      </c>
      <c r="C230" s="125" t="s">
        <v>833</v>
      </c>
      <c r="D230" s="136" t="s">
        <v>279</v>
      </c>
      <c r="E230" s="85"/>
      <c r="V230"/>
      <c r="W230" s="81"/>
    </row>
    <row r="231" spans="1:23" ht="13.75" x14ac:dyDescent="0.25">
      <c r="A231" s="7">
        <f t="shared" si="9"/>
        <v>25</v>
      </c>
      <c r="B231" s="7" t="str">
        <f t="shared" si="10"/>
        <v>Department of Health and Social Care25</v>
      </c>
      <c r="C231" s="125" t="s">
        <v>833</v>
      </c>
      <c r="D231" s="136" t="s">
        <v>266</v>
      </c>
      <c r="E231" s="85"/>
      <c r="V231"/>
      <c r="W231" s="81"/>
    </row>
    <row r="232" spans="1:23" ht="13.75" x14ac:dyDescent="0.25">
      <c r="A232" s="7">
        <f t="shared" si="9"/>
        <v>26</v>
      </c>
      <c r="B232" s="7" t="str">
        <f t="shared" si="10"/>
        <v>Department of Health and Social Care26</v>
      </c>
      <c r="C232" s="125" t="s">
        <v>833</v>
      </c>
      <c r="D232" s="136" t="s">
        <v>273</v>
      </c>
      <c r="E232" s="85"/>
      <c r="V232"/>
      <c r="W232" s="81"/>
    </row>
    <row r="233" spans="1:23" ht="13.75" x14ac:dyDescent="0.25">
      <c r="A233" s="7">
        <f t="shared" si="9"/>
        <v>27</v>
      </c>
      <c r="B233" s="7" t="str">
        <f t="shared" si="10"/>
        <v>Department of Health and Social Care27</v>
      </c>
      <c r="C233" s="125" t="s">
        <v>833</v>
      </c>
      <c r="D233" s="136" t="s">
        <v>835</v>
      </c>
      <c r="E233" s="85"/>
      <c r="V233"/>
      <c r="W233" s="81"/>
    </row>
    <row r="234" spans="1:23" ht="13.75" x14ac:dyDescent="0.25">
      <c r="A234" s="7">
        <f t="shared" si="9"/>
        <v>28</v>
      </c>
      <c r="B234" s="7" t="str">
        <f t="shared" si="10"/>
        <v>Department of Health and Social Care28</v>
      </c>
      <c r="C234" s="138" t="s">
        <v>833</v>
      </c>
      <c r="D234" s="136" t="s">
        <v>836</v>
      </c>
      <c r="E234" s="85"/>
      <c r="V234"/>
      <c r="W234" s="81"/>
    </row>
    <row r="235" spans="1:23" ht="13.75" x14ac:dyDescent="0.25">
      <c r="A235" s="7">
        <f t="shared" si="9"/>
        <v>29</v>
      </c>
      <c r="B235" s="7" t="str">
        <f t="shared" si="10"/>
        <v>Department of Health and Social Care29</v>
      </c>
      <c r="C235" s="125" t="s">
        <v>833</v>
      </c>
      <c r="D235" s="136" t="s">
        <v>282</v>
      </c>
      <c r="E235" s="85"/>
      <c r="V235"/>
      <c r="W235" s="81"/>
    </row>
    <row r="236" spans="1:23" ht="14.4" thickBot="1" x14ac:dyDescent="0.3">
      <c r="A236" s="7">
        <f t="shared" si="9"/>
        <v>30</v>
      </c>
      <c r="B236" s="7" t="str">
        <f t="shared" si="10"/>
        <v>Department of Health and Social Care30</v>
      </c>
      <c r="C236" s="127" t="s">
        <v>833</v>
      </c>
      <c r="D236" s="133" t="s">
        <v>274</v>
      </c>
      <c r="E236" s="85"/>
      <c r="V236"/>
      <c r="W236" s="81"/>
    </row>
    <row r="237" spans="1:23" ht="13.75" x14ac:dyDescent="0.25">
      <c r="A237" s="7">
        <f t="shared" si="9"/>
        <v>1</v>
      </c>
      <c r="B237" s="7" t="str">
        <f t="shared" si="10"/>
        <v>Food Standards Agency1</v>
      </c>
      <c r="C237" s="123" t="s">
        <v>417</v>
      </c>
      <c r="D237" s="137" t="s">
        <v>417</v>
      </c>
      <c r="E237" s="85"/>
      <c r="V237"/>
      <c r="W237" s="81"/>
    </row>
    <row r="238" spans="1:23" ht="13.75" x14ac:dyDescent="0.25">
      <c r="A238" s="7">
        <f t="shared" si="9"/>
        <v>2</v>
      </c>
      <c r="B238" s="7" t="str">
        <f t="shared" si="10"/>
        <v>Food Standards Agency2</v>
      </c>
      <c r="C238" s="140" t="s">
        <v>417</v>
      </c>
      <c r="D238" s="136" t="s">
        <v>418</v>
      </c>
      <c r="E238" s="85"/>
      <c r="V238"/>
      <c r="W238" s="81"/>
    </row>
    <row r="239" spans="1:23" ht="13.75" x14ac:dyDescent="0.25">
      <c r="A239" s="7">
        <f t="shared" si="9"/>
        <v>3</v>
      </c>
      <c r="B239" s="7" t="str">
        <f t="shared" si="10"/>
        <v>Food Standards Agency3</v>
      </c>
      <c r="C239" s="140" t="s">
        <v>417</v>
      </c>
      <c r="D239" s="136" t="s">
        <v>419</v>
      </c>
      <c r="E239" s="85"/>
      <c r="V239"/>
      <c r="W239" s="81"/>
    </row>
    <row r="240" spans="1:23" ht="13.75" x14ac:dyDescent="0.25">
      <c r="A240" s="7">
        <f t="shared" si="9"/>
        <v>4</v>
      </c>
      <c r="B240" s="7" t="str">
        <f t="shared" si="10"/>
        <v>Food Standards Agency4</v>
      </c>
      <c r="C240" s="140" t="s">
        <v>417</v>
      </c>
      <c r="D240" s="136" t="s">
        <v>420</v>
      </c>
      <c r="E240" s="85"/>
      <c r="V240"/>
      <c r="W240" s="81"/>
    </row>
    <row r="241" spans="1:23" ht="24" x14ac:dyDescent="0.25">
      <c r="A241" s="7">
        <f t="shared" si="9"/>
        <v>5</v>
      </c>
      <c r="B241" s="7" t="str">
        <f t="shared" si="10"/>
        <v>Food Standards Agency5</v>
      </c>
      <c r="C241" s="140" t="s">
        <v>417</v>
      </c>
      <c r="D241" s="136" t="s">
        <v>271</v>
      </c>
      <c r="E241" s="85"/>
      <c r="V241"/>
      <c r="W241" s="81"/>
    </row>
    <row r="242" spans="1:23" ht="24" x14ac:dyDescent="0.25">
      <c r="A242" s="7">
        <f t="shared" si="9"/>
        <v>6</v>
      </c>
      <c r="B242" s="7" t="str">
        <f t="shared" si="10"/>
        <v>Food Standards Agency6</v>
      </c>
      <c r="C242" s="140" t="s">
        <v>417</v>
      </c>
      <c r="D242" s="136" t="s">
        <v>421</v>
      </c>
      <c r="E242" s="85"/>
      <c r="V242"/>
      <c r="W242" s="81"/>
    </row>
    <row r="243" spans="1:23" ht="13.75" x14ac:dyDescent="0.25">
      <c r="A243" s="7">
        <f t="shared" si="9"/>
        <v>7</v>
      </c>
      <c r="B243" s="7" t="str">
        <f t="shared" si="10"/>
        <v>Food Standards Agency7</v>
      </c>
      <c r="C243" s="140" t="s">
        <v>417</v>
      </c>
      <c r="D243" s="136" t="s">
        <v>422</v>
      </c>
      <c r="E243" s="85"/>
      <c r="V243"/>
      <c r="W243" s="81"/>
    </row>
    <row r="244" spans="1:23" ht="14.4" thickBot="1" x14ac:dyDescent="0.3">
      <c r="A244" s="7">
        <f t="shared" si="9"/>
        <v>8</v>
      </c>
      <c r="B244" s="7" t="str">
        <f t="shared" si="10"/>
        <v>Food Standards Agency8</v>
      </c>
      <c r="C244" s="141" t="s">
        <v>417</v>
      </c>
      <c r="D244" s="133" t="s">
        <v>423</v>
      </c>
      <c r="E244" s="85"/>
      <c r="V244"/>
      <c r="W244" s="81"/>
    </row>
    <row r="245" spans="1:23" ht="13.75" x14ac:dyDescent="0.25">
      <c r="A245" s="7">
        <f t="shared" si="9"/>
        <v>1</v>
      </c>
      <c r="B245" s="7" t="str">
        <f t="shared" si="10"/>
        <v>Foreign and Commonwealth Office1</v>
      </c>
      <c r="C245" s="123" t="s">
        <v>838</v>
      </c>
      <c r="D245" s="137" t="s">
        <v>838</v>
      </c>
      <c r="E245" s="85"/>
      <c r="V245"/>
      <c r="W245" s="81"/>
    </row>
    <row r="246" spans="1:23" ht="13.75" x14ac:dyDescent="0.25">
      <c r="A246" s="7">
        <f t="shared" si="9"/>
        <v>2</v>
      </c>
      <c r="B246" s="7" t="str">
        <f t="shared" si="10"/>
        <v>Foreign and Commonwealth Office2</v>
      </c>
      <c r="C246" s="125" t="s">
        <v>838</v>
      </c>
      <c r="D246" s="136" t="s">
        <v>288</v>
      </c>
      <c r="E246" s="85"/>
      <c r="V246"/>
      <c r="W246" s="81"/>
    </row>
    <row r="247" spans="1:23" ht="13.75" x14ac:dyDescent="0.25">
      <c r="A247" s="7">
        <f t="shared" si="9"/>
        <v>3</v>
      </c>
      <c r="B247" s="7" t="str">
        <f t="shared" si="10"/>
        <v>Foreign and Commonwealth Office3</v>
      </c>
      <c r="C247" s="125" t="s">
        <v>838</v>
      </c>
      <c r="D247" s="136" t="s">
        <v>284</v>
      </c>
      <c r="E247" s="85"/>
      <c r="V247"/>
      <c r="W247" s="81"/>
    </row>
    <row r="248" spans="1:23" ht="13.75" x14ac:dyDescent="0.25">
      <c r="A248" s="7">
        <f t="shared" si="9"/>
        <v>4</v>
      </c>
      <c r="B248" s="7" t="str">
        <f t="shared" si="10"/>
        <v>Foreign and Commonwealth Office4</v>
      </c>
      <c r="C248" s="125" t="s">
        <v>838</v>
      </c>
      <c r="D248" s="136" t="s">
        <v>289</v>
      </c>
      <c r="E248" s="85"/>
      <c r="V248"/>
      <c r="W248" s="81"/>
    </row>
    <row r="249" spans="1:23" ht="13.75" x14ac:dyDescent="0.25">
      <c r="A249" s="7">
        <f t="shared" si="9"/>
        <v>5</v>
      </c>
      <c r="B249" s="7" t="str">
        <f t="shared" si="10"/>
        <v>Foreign and Commonwealth Office5</v>
      </c>
      <c r="C249" s="125" t="s">
        <v>838</v>
      </c>
      <c r="D249" s="136" t="s">
        <v>290</v>
      </c>
      <c r="E249" s="85"/>
      <c r="V249"/>
      <c r="W249" s="81"/>
    </row>
    <row r="250" spans="1:23" ht="13.75" x14ac:dyDescent="0.25">
      <c r="A250" s="7">
        <f t="shared" si="9"/>
        <v>6</v>
      </c>
      <c r="B250" s="7" t="str">
        <f t="shared" si="10"/>
        <v>Foreign and Commonwealth Office6</v>
      </c>
      <c r="C250" s="125" t="s">
        <v>838</v>
      </c>
      <c r="D250" s="136" t="s">
        <v>291</v>
      </c>
      <c r="E250" s="85"/>
      <c r="V250"/>
    </row>
    <row r="251" spans="1:23" ht="13.75" x14ac:dyDescent="0.25">
      <c r="A251" s="7">
        <f t="shared" si="9"/>
        <v>7</v>
      </c>
      <c r="B251" s="7" t="str">
        <f t="shared" si="10"/>
        <v>Foreign and Commonwealth Office7</v>
      </c>
      <c r="C251" s="125" t="s">
        <v>838</v>
      </c>
      <c r="D251" s="136" t="s">
        <v>285</v>
      </c>
      <c r="E251" s="85"/>
      <c r="V251"/>
    </row>
    <row r="252" spans="1:23" ht="13.75" x14ac:dyDescent="0.25">
      <c r="A252" s="7">
        <f t="shared" si="9"/>
        <v>8</v>
      </c>
      <c r="B252" s="7" t="str">
        <f t="shared" si="10"/>
        <v>Foreign and Commonwealth Office8</v>
      </c>
      <c r="C252" s="125" t="s">
        <v>838</v>
      </c>
      <c r="D252" s="136" t="s">
        <v>286</v>
      </c>
      <c r="E252" s="85"/>
      <c r="V252"/>
    </row>
    <row r="253" spans="1:23" ht="13.75" x14ac:dyDescent="0.25">
      <c r="A253" s="7">
        <f t="shared" si="9"/>
        <v>9</v>
      </c>
      <c r="B253" s="7" t="str">
        <f t="shared" si="10"/>
        <v>Foreign and Commonwealth Office9</v>
      </c>
      <c r="C253" s="125" t="s">
        <v>838</v>
      </c>
      <c r="D253" s="136" t="s">
        <v>292</v>
      </c>
      <c r="E253" s="85"/>
      <c r="V253"/>
    </row>
    <row r="254" spans="1:23" ht="13.75" x14ac:dyDescent="0.25">
      <c r="A254" s="7">
        <f t="shared" si="9"/>
        <v>10</v>
      </c>
      <c r="B254" s="7" t="str">
        <f t="shared" si="10"/>
        <v>Foreign and Commonwealth Office10</v>
      </c>
      <c r="C254" s="125" t="s">
        <v>838</v>
      </c>
      <c r="D254" s="136" t="s">
        <v>287</v>
      </c>
      <c r="E254" s="85"/>
      <c r="V254"/>
    </row>
    <row r="255" spans="1:23" ht="14.4" thickBot="1" x14ac:dyDescent="0.3">
      <c r="A255" s="7">
        <f t="shared" si="9"/>
        <v>11</v>
      </c>
      <c r="B255" s="7" t="str">
        <f t="shared" si="10"/>
        <v>Foreign and Commonwealth Office11</v>
      </c>
      <c r="C255" s="127" t="s">
        <v>838</v>
      </c>
      <c r="D255" s="133" t="s">
        <v>283</v>
      </c>
      <c r="E255" s="85"/>
      <c r="V255"/>
    </row>
    <row r="256" spans="1:23" ht="14.4" thickBot="1" x14ac:dyDescent="0.3">
      <c r="A256" s="7">
        <f t="shared" si="9"/>
        <v>1</v>
      </c>
      <c r="B256" s="7" t="str">
        <f t="shared" si="10"/>
        <v>Government Actuary's Department1</v>
      </c>
      <c r="C256" s="134" t="s">
        <v>426</v>
      </c>
      <c r="D256" s="135" t="s">
        <v>426</v>
      </c>
      <c r="E256" s="85"/>
      <c r="V256"/>
    </row>
    <row r="257" spans="1:22" ht="14.4" thickBot="1" x14ac:dyDescent="0.3">
      <c r="A257" s="7">
        <f t="shared" si="9"/>
        <v>1</v>
      </c>
      <c r="B257" s="7" t="str">
        <f t="shared" si="10"/>
        <v>HM Land Registry1</v>
      </c>
      <c r="C257" s="134" t="s">
        <v>85</v>
      </c>
      <c r="D257" s="135" t="s">
        <v>85</v>
      </c>
      <c r="E257" s="85"/>
      <c r="V257"/>
    </row>
    <row r="258" spans="1:22" ht="13.75" x14ac:dyDescent="0.25">
      <c r="A258" s="7">
        <f t="shared" si="9"/>
        <v>1</v>
      </c>
      <c r="B258" s="7" t="str">
        <f t="shared" si="10"/>
        <v>HM Revenue and Customs1</v>
      </c>
      <c r="C258" s="123" t="s">
        <v>839</v>
      </c>
      <c r="D258" s="137" t="s">
        <v>839</v>
      </c>
      <c r="E258" s="85"/>
      <c r="V258"/>
    </row>
    <row r="259" spans="1:22" ht="13.75" x14ac:dyDescent="0.25">
      <c r="A259" s="7">
        <f t="shared" si="9"/>
        <v>2</v>
      </c>
      <c r="B259" s="7" t="str">
        <f t="shared" si="10"/>
        <v>HM Revenue and Customs2</v>
      </c>
      <c r="C259" s="129" t="s">
        <v>839</v>
      </c>
      <c r="D259" s="136" t="s">
        <v>428</v>
      </c>
      <c r="E259" s="85"/>
      <c r="V259"/>
    </row>
    <row r="260" spans="1:22" ht="14.4" thickBot="1" x14ac:dyDescent="0.3">
      <c r="A260" s="7">
        <f t="shared" ref="A260:A323" si="12">IF(C260&lt;&gt;C259,1,A259+1)</f>
        <v>3</v>
      </c>
      <c r="B260" s="7" t="str">
        <f t="shared" ref="B260:B323" si="13">C260&amp;A260</f>
        <v>HM Revenue and Customs3</v>
      </c>
      <c r="C260" s="141" t="s">
        <v>839</v>
      </c>
      <c r="D260" s="133" t="s">
        <v>427</v>
      </c>
      <c r="E260" s="85"/>
      <c r="V260"/>
    </row>
    <row r="261" spans="1:22" ht="13.75" x14ac:dyDescent="0.25">
      <c r="A261" s="7">
        <f t="shared" si="12"/>
        <v>1</v>
      </c>
      <c r="B261" s="7" t="str">
        <f t="shared" si="13"/>
        <v>HM Treasury1</v>
      </c>
      <c r="C261" s="123" t="s">
        <v>293</v>
      </c>
      <c r="D261" s="137" t="s">
        <v>293</v>
      </c>
      <c r="E261" s="85"/>
      <c r="V261"/>
    </row>
    <row r="262" spans="1:22" ht="13.75" x14ac:dyDescent="0.25">
      <c r="A262" s="7">
        <f t="shared" si="12"/>
        <v>2</v>
      </c>
      <c r="B262" s="7" t="str">
        <f t="shared" si="13"/>
        <v>HM Treasury2</v>
      </c>
      <c r="C262" s="125" t="s">
        <v>293</v>
      </c>
      <c r="D262" s="136" t="s">
        <v>294</v>
      </c>
      <c r="E262" s="85"/>
      <c r="V262"/>
    </row>
    <row r="263" spans="1:22" ht="13.75" x14ac:dyDescent="0.25">
      <c r="A263" s="7">
        <f t="shared" si="12"/>
        <v>3</v>
      </c>
      <c r="B263" s="7" t="str">
        <f t="shared" si="13"/>
        <v>HM Treasury3</v>
      </c>
      <c r="C263" s="125" t="s">
        <v>293</v>
      </c>
      <c r="D263" s="136" t="s">
        <v>300</v>
      </c>
      <c r="E263" s="85"/>
      <c r="V263"/>
    </row>
    <row r="264" spans="1:22" ht="13.75" x14ac:dyDescent="0.25">
      <c r="A264" s="7">
        <f t="shared" si="12"/>
        <v>4</v>
      </c>
      <c r="B264" s="7" t="str">
        <f t="shared" si="13"/>
        <v>HM Treasury4</v>
      </c>
      <c r="C264" s="125" t="s">
        <v>293</v>
      </c>
      <c r="D264" s="136" t="s">
        <v>296</v>
      </c>
      <c r="E264" s="85"/>
      <c r="V264"/>
    </row>
    <row r="265" spans="1:22" ht="13.75" x14ac:dyDescent="0.25">
      <c r="A265" s="7">
        <f t="shared" si="12"/>
        <v>5</v>
      </c>
      <c r="B265" s="7" t="str">
        <f t="shared" si="13"/>
        <v>HM Treasury5</v>
      </c>
      <c r="C265" s="125" t="s">
        <v>293</v>
      </c>
      <c r="D265" s="136" t="s">
        <v>301</v>
      </c>
      <c r="E265" s="85"/>
      <c r="V265"/>
    </row>
    <row r="266" spans="1:22" ht="13.75" x14ac:dyDescent="0.25">
      <c r="A266" s="7">
        <f t="shared" si="12"/>
        <v>6</v>
      </c>
      <c r="B266" s="7" t="str">
        <f t="shared" si="13"/>
        <v>HM Treasury6</v>
      </c>
      <c r="C266" s="125" t="s">
        <v>293</v>
      </c>
      <c r="D266" s="136" t="s">
        <v>302</v>
      </c>
      <c r="E266" s="85"/>
      <c r="V266"/>
    </row>
    <row r="267" spans="1:22" ht="13.75" x14ac:dyDescent="0.25">
      <c r="A267" s="7">
        <f t="shared" si="12"/>
        <v>7</v>
      </c>
      <c r="B267" s="7" t="str">
        <f t="shared" si="13"/>
        <v>HM Treasury7</v>
      </c>
      <c r="C267" s="125" t="s">
        <v>293</v>
      </c>
      <c r="D267" s="136" t="s">
        <v>297</v>
      </c>
      <c r="E267" s="85"/>
      <c r="V267"/>
    </row>
    <row r="268" spans="1:22" ht="13.75" x14ac:dyDescent="0.25">
      <c r="A268" s="7">
        <f t="shared" si="12"/>
        <v>8</v>
      </c>
      <c r="B268" s="7" t="str">
        <f t="shared" si="13"/>
        <v>HM Treasury8</v>
      </c>
      <c r="C268" s="125" t="s">
        <v>293</v>
      </c>
      <c r="D268" s="136" t="s">
        <v>298</v>
      </c>
      <c r="E268" s="85"/>
      <c r="V268"/>
    </row>
    <row r="269" spans="1:22" ht="13.75" x14ac:dyDescent="0.25">
      <c r="A269" s="7">
        <f t="shared" si="12"/>
        <v>9</v>
      </c>
      <c r="B269" s="7" t="str">
        <f t="shared" si="13"/>
        <v>HM Treasury9</v>
      </c>
      <c r="C269" s="125" t="s">
        <v>293</v>
      </c>
      <c r="D269" s="136" t="s">
        <v>295</v>
      </c>
      <c r="E269" s="85"/>
      <c r="V269"/>
    </row>
    <row r="270" spans="1:22" ht="13.75" x14ac:dyDescent="0.25">
      <c r="A270" s="7">
        <f t="shared" si="12"/>
        <v>10</v>
      </c>
      <c r="B270" s="7" t="str">
        <f t="shared" si="13"/>
        <v>HM Treasury10</v>
      </c>
      <c r="C270" s="125" t="s">
        <v>293</v>
      </c>
      <c r="D270" s="136" t="s">
        <v>303</v>
      </c>
      <c r="E270" s="85"/>
      <c r="V270"/>
    </row>
    <row r="271" spans="1:22" ht="14.4" thickBot="1" x14ac:dyDescent="0.3">
      <c r="A271" s="7">
        <f t="shared" si="12"/>
        <v>11</v>
      </c>
      <c r="B271" s="7" t="str">
        <f t="shared" si="13"/>
        <v>HM Treasury11</v>
      </c>
      <c r="C271" s="127" t="s">
        <v>293</v>
      </c>
      <c r="D271" s="133" t="s">
        <v>304</v>
      </c>
      <c r="E271" s="85"/>
      <c r="V271"/>
    </row>
    <row r="272" spans="1:22" ht="13.75" x14ac:dyDescent="0.25">
      <c r="A272" s="7">
        <f t="shared" si="12"/>
        <v>1</v>
      </c>
      <c r="B272" s="7" t="str">
        <f t="shared" si="13"/>
        <v>Home Office1</v>
      </c>
      <c r="C272" s="123" t="s">
        <v>29</v>
      </c>
      <c r="D272" s="137" t="s">
        <v>29</v>
      </c>
      <c r="E272" s="85"/>
      <c r="V272"/>
    </row>
    <row r="273" spans="1:22" ht="13.75" x14ac:dyDescent="0.25">
      <c r="A273" s="7">
        <f t="shared" si="12"/>
        <v>2</v>
      </c>
      <c r="B273" s="7" t="str">
        <f t="shared" si="13"/>
        <v>Home Office2</v>
      </c>
      <c r="C273" s="125" t="s">
        <v>29</v>
      </c>
      <c r="D273" s="136" t="s">
        <v>310</v>
      </c>
      <c r="E273" s="85"/>
      <c r="V273"/>
    </row>
    <row r="274" spans="1:22" ht="13.75" x14ac:dyDescent="0.25">
      <c r="A274" s="7">
        <f t="shared" si="12"/>
        <v>3</v>
      </c>
      <c r="B274" s="7" t="str">
        <f t="shared" si="13"/>
        <v>Home Office3</v>
      </c>
      <c r="C274" s="125" t="s">
        <v>29</v>
      </c>
      <c r="D274" s="136" t="s">
        <v>311</v>
      </c>
      <c r="E274" s="85"/>
      <c r="V274"/>
    </row>
    <row r="275" spans="1:22" ht="13.75" x14ac:dyDescent="0.25">
      <c r="A275" s="7">
        <f t="shared" si="12"/>
        <v>4</v>
      </c>
      <c r="B275" s="7" t="str">
        <f t="shared" si="13"/>
        <v>Home Office4</v>
      </c>
      <c r="C275" s="125" t="s">
        <v>29</v>
      </c>
      <c r="D275" s="136" t="s">
        <v>312</v>
      </c>
      <c r="E275" s="85"/>
      <c r="V275"/>
    </row>
    <row r="276" spans="1:22" ht="13.75" x14ac:dyDescent="0.25">
      <c r="A276" s="7">
        <f t="shared" si="12"/>
        <v>5</v>
      </c>
      <c r="B276" s="7" t="str">
        <f t="shared" si="13"/>
        <v>Home Office5</v>
      </c>
      <c r="C276" s="125" t="s">
        <v>29</v>
      </c>
      <c r="D276" s="136" t="s">
        <v>321</v>
      </c>
      <c r="E276" s="85"/>
      <c r="V276"/>
    </row>
    <row r="277" spans="1:22" ht="13.75" x14ac:dyDescent="0.25">
      <c r="A277" s="7">
        <f t="shared" si="12"/>
        <v>6</v>
      </c>
      <c r="B277" s="7" t="str">
        <f t="shared" si="13"/>
        <v>Home Office6</v>
      </c>
      <c r="C277" s="125" t="s">
        <v>29</v>
      </c>
      <c r="D277" s="136" t="s">
        <v>322</v>
      </c>
      <c r="E277" s="85"/>
      <c r="V277"/>
    </row>
    <row r="278" spans="1:22" ht="13.75" x14ac:dyDescent="0.25">
      <c r="A278" s="7">
        <f t="shared" si="12"/>
        <v>7</v>
      </c>
      <c r="B278" s="7" t="str">
        <f t="shared" si="13"/>
        <v>Home Office7</v>
      </c>
      <c r="C278" s="125" t="s">
        <v>29</v>
      </c>
      <c r="D278" s="136" t="s">
        <v>323</v>
      </c>
      <c r="E278" s="85"/>
      <c r="V278"/>
    </row>
    <row r="279" spans="1:22" ht="13.75" x14ac:dyDescent="0.25">
      <c r="A279" s="7">
        <f t="shared" si="12"/>
        <v>8</v>
      </c>
      <c r="B279" s="7" t="str">
        <f t="shared" si="13"/>
        <v>Home Office8</v>
      </c>
      <c r="C279" s="125" t="s">
        <v>29</v>
      </c>
      <c r="D279" s="136" t="s">
        <v>305</v>
      </c>
      <c r="E279" s="85"/>
      <c r="V279"/>
    </row>
    <row r="280" spans="1:22" ht="13.75" x14ac:dyDescent="0.25">
      <c r="A280" s="7">
        <f t="shared" si="12"/>
        <v>9</v>
      </c>
      <c r="B280" s="7" t="str">
        <f t="shared" si="13"/>
        <v>Home Office9</v>
      </c>
      <c r="C280" s="125" t="s">
        <v>29</v>
      </c>
      <c r="D280" s="136" t="s">
        <v>324</v>
      </c>
      <c r="E280" s="85"/>
      <c r="V280"/>
    </row>
    <row r="281" spans="1:22" ht="13.75" x14ac:dyDescent="0.25">
      <c r="A281" s="7">
        <f t="shared" si="12"/>
        <v>10</v>
      </c>
      <c r="B281" s="7" t="str">
        <f t="shared" si="13"/>
        <v>Home Office10</v>
      </c>
      <c r="C281" s="125" t="s">
        <v>29</v>
      </c>
      <c r="D281" s="136" t="s">
        <v>306</v>
      </c>
      <c r="E281" s="85"/>
      <c r="V281"/>
    </row>
    <row r="282" spans="1:22" ht="13.75" x14ac:dyDescent="0.25">
      <c r="A282" s="7">
        <f t="shared" si="12"/>
        <v>11</v>
      </c>
      <c r="B282" s="7" t="str">
        <f t="shared" si="13"/>
        <v>Home Office11</v>
      </c>
      <c r="C282" s="125" t="s">
        <v>29</v>
      </c>
      <c r="D282" s="136" t="s">
        <v>840</v>
      </c>
      <c r="E282" s="85"/>
      <c r="V282"/>
    </row>
    <row r="283" spans="1:22" ht="13.75" x14ac:dyDescent="0.25">
      <c r="A283" s="7">
        <f t="shared" si="12"/>
        <v>12</v>
      </c>
      <c r="B283" s="7" t="str">
        <f t="shared" si="13"/>
        <v>Home Office12</v>
      </c>
      <c r="C283" s="125" t="s">
        <v>29</v>
      </c>
      <c r="D283" s="136" t="s">
        <v>320</v>
      </c>
      <c r="E283" s="85"/>
      <c r="V283"/>
    </row>
    <row r="284" spans="1:22" ht="13.75" x14ac:dyDescent="0.25">
      <c r="A284" s="7">
        <f t="shared" si="12"/>
        <v>13</v>
      </c>
      <c r="B284" s="7" t="str">
        <f t="shared" si="13"/>
        <v>Home Office13</v>
      </c>
      <c r="C284" s="125" t="s">
        <v>29</v>
      </c>
      <c r="D284" s="136" t="s">
        <v>325</v>
      </c>
      <c r="E284" s="85"/>
      <c r="V284"/>
    </row>
    <row r="285" spans="1:22" ht="13.75" x14ac:dyDescent="0.25">
      <c r="A285" s="7">
        <f t="shared" si="12"/>
        <v>14</v>
      </c>
      <c r="B285" s="7" t="str">
        <f t="shared" si="13"/>
        <v>Home Office14</v>
      </c>
      <c r="C285" s="125" t="s">
        <v>29</v>
      </c>
      <c r="D285" s="136" t="s">
        <v>326</v>
      </c>
      <c r="E285" s="85"/>
      <c r="V285"/>
    </row>
    <row r="286" spans="1:22" ht="13.75" x14ac:dyDescent="0.25">
      <c r="A286" s="7">
        <f t="shared" si="12"/>
        <v>15</v>
      </c>
      <c r="B286" s="7" t="str">
        <f t="shared" si="13"/>
        <v>Home Office15</v>
      </c>
      <c r="C286" s="125" t="s">
        <v>29</v>
      </c>
      <c r="D286" s="136" t="s">
        <v>307</v>
      </c>
      <c r="E286" s="85"/>
      <c r="V286"/>
    </row>
    <row r="287" spans="1:22" ht="13.75" x14ac:dyDescent="0.25">
      <c r="A287" s="7">
        <f t="shared" si="12"/>
        <v>16</v>
      </c>
      <c r="B287" s="7" t="str">
        <f t="shared" si="13"/>
        <v>Home Office16</v>
      </c>
      <c r="C287" s="125" t="s">
        <v>29</v>
      </c>
      <c r="D287" s="136" t="s">
        <v>327</v>
      </c>
      <c r="E287" s="85"/>
      <c r="V287"/>
    </row>
    <row r="288" spans="1:22" ht="13.75" x14ac:dyDescent="0.25">
      <c r="A288" s="7">
        <f t="shared" si="12"/>
        <v>17</v>
      </c>
      <c r="B288" s="7" t="str">
        <f t="shared" si="13"/>
        <v>Home Office17</v>
      </c>
      <c r="C288" s="125" t="s">
        <v>29</v>
      </c>
      <c r="D288" s="136" t="s">
        <v>328</v>
      </c>
      <c r="E288" s="85"/>
      <c r="V288"/>
    </row>
    <row r="289" spans="1:22" ht="13.75" x14ac:dyDescent="0.25">
      <c r="A289" s="7">
        <f t="shared" si="12"/>
        <v>18</v>
      </c>
      <c r="B289" s="7" t="str">
        <f t="shared" si="13"/>
        <v>Home Office18</v>
      </c>
      <c r="C289" s="138" t="s">
        <v>29</v>
      </c>
      <c r="D289" s="136" t="s">
        <v>329</v>
      </c>
      <c r="E289" s="85"/>
      <c r="V289"/>
    </row>
    <row r="290" spans="1:22" ht="13.75" x14ac:dyDescent="0.25">
      <c r="A290" s="7">
        <f t="shared" si="12"/>
        <v>19</v>
      </c>
      <c r="B290" s="7" t="str">
        <f t="shared" si="13"/>
        <v>Home Office19</v>
      </c>
      <c r="C290" s="125" t="s">
        <v>29</v>
      </c>
      <c r="D290" s="136" t="s">
        <v>317</v>
      </c>
      <c r="E290" s="85"/>
      <c r="V290"/>
    </row>
    <row r="291" spans="1:22" ht="13.75" x14ac:dyDescent="0.25">
      <c r="A291" s="7">
        <f t="shared" si="12"/>
        <v>20</v>
      </c>
      <c r="B291" s="7" t="str">
        <f t="shared" si="13"/>
        <v>Home Office20</v>
      </c>
      <c r="C291" s="125" t="s">
        <v>29</v>
      </c>
      <c r="D291" s="136" t="s">
        <v>313</v>
      </c>
      <c r="E291" s="85"/>
      <c r="V291"/>
    </row>
    <row r="292" spans="1:22" ht="13.75" x14ac:dyDescent="0.25">
      <c r="A292" s="7">
        <f t="shared" si="12"/>
        <v>21</v>
      </c>
      <c r="B292" s="7" t="str">
        <f t="shared" si="13"/>
        <v>Home Office21</v>
      </c>
      <c r="C292" s="125" t="s">
        <v>29</v>
      </c>
      <c r="D292" s="136" t="s">
        <v>330</v>
      </c>
      <c r="E292" s="85"/>
      <c r="V292"/>
    </row>
    <row r="293" spans="1:22" ht="13.75" x14ac:dyDescent="0.25">
      <c r="A293" s="7">
        <f t="shared" si="12"/>
        <v>22</v>
      </c>
      <c r="B293" s="7" t="str">
        <f t="shared" si="13"/>
        <v>Home Office22</v>
      </c>
      <c r="C293" s="125" t="s">
        <v>29</v>
      </c>
      <c r="D293" s="136" t="s">
        <v>331</v>
      </c>
      <c r="E293" s="85"/>
      <c r="V293"/>
    </row>
    <row r="294" spans="1:22" ht="13.75" x14ac:dyDescent="0.25">
      <c r="A294" s="7">
        <f t="shared" si="12"/>
        <v>23</v>
      </c>
      <c r="B294" s="7" t="str">
        <f t="shared" si="13"/>
        <v>Home Office23</v>
      </c>
      <c r="C294" s="125" t="s">
        <v>29</v>
      </c>
      <c r="D294" s="136" t="s">
        <v>318</v>
      </c>
      <c r="E294" s="85"/>
      <c r="V294"/>
    </row>
    <row r="295" spans="1:22" ht="13.75" x14ac:dyDescent="0.25">
      <c r="A295" s="7">
        <f t="shared" si="12"/>
        <v>24</v>
      </c>
      <c r="B295" s="7" t="str">
        <f t="shared" si="13"/>
        <v>Home Office24</v>
      </c>
      <c r="C295" s="125" t="s">
        <v>29</v>
      </c>
      <c r="D295" s="136" t="s">
        <v>308</v>
      </c>
      <c r="E295" s="85"/>
      <c r="V295"/>
    </row>
    <row r="296" spans="1:22" ht="13.75" x14ac:dyDescent="0.25">
      <c r="A296" s="7">
        <f t="shared" si="12"/>
        <v>25</v>
      </c>
      <c r="B296" s="7" t="str">
        <f t="shared" si="13"/>
        <v>Home Office25</v>
      </c>
      <c r="C296" s="125" t="s">
        <v>29</v>
      </c>
      <c r="D296" s="136" t="s">
        <v>314</v>
      </c>
      <c r="E296" s="85"/>
      <c r="V296"/>
    </row>
    <row r="297" spans="1:22" ht="13.75" x14ac:dyDescent="0.25">
      <c r="A297" s="7">
        <f t="shared" si="12"/>
        <v>26</v>
      </c>
      <c r="B297" s="7" t="str">
        <f t="shared" si="13"/>
        <v>Home Office26</v>
      </c>
      <c r="C297" s="125" t="s">
        <v>29</v>
      </c>
      <c r="D297" s="136" t="s">
        <v>319</v>
      </c>
      <c r="E297" s="85"/>
      <c r="V297"/>
    </row>
    <row r="298" spans="1:22" ht="13.75" x14ac:dyDescent="0.25">
      <c r="A298" s="7">
        <f t="shared" si="12"/>
        <v>27</v>
      </c>
      <c r="B298" s="7" t="str">
        <f t="shared" si="13"/>
        <v>Home Office27</v>
      </c>
      <c r="C298" s="125" t="s">
        <v>29</v>
      </c>
      <c r="D298" s="136" t="s">
        <v>315</v>
      </c>
      <c r="E298" s="85"/>
      <c r="V298"/>
    </row>
    <row r="299" spans="1:22" ht="13.75" x14ac:dyDescent="0.25">
      <c r="A299" s="7">
        <f t="shared" si="12"/>
        <v>28</v>
      </c>
      <c r="B299" s="7" t="str">
        <f t="shared" si="13"/>
        <v>Home Office28</v>
      </c>
      <c r="C299" s="125" t="s">
        <v>29</v>
      </c>
      <c r="D299" s="136" t="s">
        <v>309</v>
      </c>
      <c r="E299" s="85"/>
      <c r="V299"/>
    </row>
    <row r="300" spans="1:22" ht="13.75" x14ac:dyDescent="0.25">
      <c r="A300" s="7">
        <f t="shared" si="12"/>
        <v>29</v>
      </c>
      <c r="B300" s="7" t="str">
        <f t="shared" si="13"/>
        <v>Home Office29</v>
      </c>
      <c r="C300" s="125" t="s">
        <v>29</v>
      </c>
      <c r="D300" s="136" t="s">
        <v>333</v>
      </c>
      <c r="E300" s="85"/>
      <c r="V300"/>
    </row>
    <row r="301" spans="1:22" ht="13.75" x14ac:dyDescent="0.25">
      <c r="A301" s="7">
        <f t="shared" si="12"/>
        <v>30</v>
      </c>
      <c r="B301" s="7" t="str">
        <f t="shared" si="13"/>
        <v>Home Office30</v>
      </c>
      <c r="C301" s="125" t="s">
        <v>29</v>
      </c>
      <c r="D301" s="136" t="s">
        <v>316</v>
      </c>
      <c r="E301" s="85"/>
      <c r="V301"/>
    </row>
    <row r="302" spans="1:22" ht="14.4" thickBot="1" x14ac:dyDescent="0.3">
      <c r="A302" s="7">
        <f t="shared" si="12"/>
        <v>31</v>
      </c>
      <c r="B302" s="7" t="str">
        <f t="shared" si="13"/>
        <v>Home Office31</v>
      </c>
      <c r="C302" s="127" t="s">
        <v>29</v>
      </c>
      <c r="D302" s="133" t="s">
        <v>332</v>
      </c>
      <c r="E302" s="85"/>
      <c r="V302"/>
    </row>
    <row r="303" spans="1:22" ht="13.75" x14ac:dyDescent="0.25">
      <c r="A303" s="7">
        <f t="shared" si="12"/>
        <v>1</v>
      </c>
      <c r="B303" s="7" t="str">
        <f t="shared" si="13"/>
        <v>Ministry of Defence1</v>
      </c>
      <c r="C303" s="123" t="s">
        <v>334</v>
      </c>
      <c r="D303" s="137" t="s">
        <v>334</v>
      </c>
      <c r="E303" s="85"/>
      <c r="V303"/>
    </row>
    <row r="304" spans="1:22" ht="13.75" x14ac:dyDescent="0.25">
      <c r="A304" s="7">
        <f t="shared" si="12"/>
        <v>2</v>
      </c>
      <c r="B304" s="7" t="str">
        <f t="shared" si="13"/>
        <v>Ministry of Defence2</v>
      </c>
      <c r="C304" s="129" t="s">
        <v>334</v>
      </c>
      <c r="D304" s="136" t="s">
        <v>342</v>
      </c>
      <c r="E304" s="85"/>
      <c r="V304"/>
    </row>
    <row r="305" spans="1:22" ht="13.75" x14ac:dyDescent="0.25">
      <c r="A305" s="7">
        <f t="shared" si="12"/>
        <v>3</v>
      </c>
      <c r="B305" s="7" t="str">
        <f t="shared" si="13"/>
        <v>Ministry of Defence3</v>
      </c>
      <c r="C305" s="129" t="s">
        <v>334</v>
      </c>
      <c r="D305" s="136" t="s">
        <v>351</v>
      </c>
      <c r="E305" s="85"/>
      <c r="V305"/>
    </row>
    <row r="306" spans="1:22" ht="13.75" x14ac:dyDescent="0.25">
      <c r="A306" s="7">
        <f t="shared" si="12"/>
        <v>4</v>
      </c>
      <c r="B306" s="7" t="str">
        <f t="shared" si="13"/>
        <v>Ministry of Defence4</v>
      </c>
      <c r="C306" s="129" t="s">
        <v>334</v>
      </c>
      <c r="D306" s="136" t="s">
        <v>343</v>
      </c>
      <c r="E306" s="85"/>
      <c r="V306"/>
    </row>
    <row r="307" spans="1:22" ht="13.75" x14ac:dyDescent="0.25">
      <c r="A307" s="7">
        <f t="shared" si="12"/>
        <v>5</v>
      </c>
      <c r="B307" s="7" t="str">
        <f t="shared" si="13"/>
        <v>Ministry of Defence5</v>
      </c>
      <c r="C307" s="125" t="s">
        <v>334</v>
      </c>
      <c r="D307" s="136" t="s">
        <v>350</v>
      </c>
      <c r="E307" s="85"/>
      <c r="V307"/>
    </row>
    <row r="308" spans="1:22" ht="13.75" x14ac:dyDescent="0.25">
      <c r="A308" s="7">
        <f t="shared" si="12"/>
        <v>6</v>
      </c>
      <c r="B308" s="7" t="str">
        <f t="shared" si="13"/>
        <v>Ministry of Defence6</v>
      </c>
      <c r="C308" s="125" t="s">
        <v>334</v>
      </c>
      <c r="D308" s="136" t="s">
        <v>352</v>
      </c>
      <c r="E308" s="85"/>
      <c r="V308"/>
    </row>
    <row r="309" spans="1:22" ht="13.75" x14ac:dyDescent="0.25">
      <c r="A309" s="7">
        <f t="shared" si="12"/>
        <v>7</v>
      </c>
      <c r="B309" s="7" t="str">
        <f t="shared" si="13"/>
        <v>Ministry of Defence7</v>
      </c>
      <c r="C309" s="125" t="s">
        <v>334</v>
      </c>
      <c r="D309" s="136" t="s">
        <v>354</v>
      </c>
      <c r="E309" s="85"/>
      <c r="V309"/>
    </row>
    <row r="310" spans="1:22" ht="13.75" x14ac:dyDescent="0.25">
      <c r="A310" s="7">
        <f t="shared" si="12"/>
        <v>8</v>
      </c>
      <c r="B310" s="7" t="str">
        <f t="shared" si="13"/>
        <v>Ministry of Defence8</v>
      </c>
      <c r="C310" s="125" t="s">
        <v>334</v>
      </c>
      <c r="D310" s="136" t="s">
        <v>335</v>
      </c>
      <c r="E310" s="85"/>
      <c r="V310"/>
    </row>
    <row r="311" spans="1:22" ht="13.75" x14ac:dyDescent="0.25">
      <c r="A311" s="7">
        <f t="shared" si="12"/>
        <v>9</v>
      </c>
      <c r="B311" s="7" t="str">
        <f t="shared" si="13"/>
        <v>Ministry of Defence9</v>
      </c>
      <c r="C311" s="125" t="s">
        <v>334</v>
      </c>
      <c r="D311" s="136" t="s">
        <v>344</v>
      </c>
      <c r="E311" s="85"/>
      <c r="V311"/>
    </row>
    <row r="312" spans="1:22" ht="13.75" x14ac:dyDescent="0.25">
      <c r="A312" s="7">
        <f t="shared" si="12"/>
        <v>10</v>
      </c>
      <c r="B312" s="7" t="str">
        <f t="shared" si="13"/>
        <v>Ministry of Defence10</v>
      </c>
      <c r="C312" s="125" t="s">
        <v>334</v>
      </c>
      <c r="D312" s="136" t="s">
        <v>336</v>
      </c>
      <c r="E312" s="85"/>
      <c r="V312"/>
    </row>
    <row r="313" spans="1:22" ht="13.75" x14ac:dyDescent="0.25">
      <c r="A313" s="7">
        <f t="shared" si="12"/>
        <v>11</v>
      </c>
      <c r="B313" s="7" t="str">
        <f t="shared" si="13"/>
        <v>Ministry of Defence11</v>
      </c>
      <c r="C313" s="125" t="s">
        <v>334</v>
      </c>
      <c r="D313" s="136" t="s">
        <v>353</v>
      </c>
      <c r="E313" s="85"/>
      <c r="V313"/>
    </row>
    <row r="314" spans="1:22" ht="13.75" x14ac:dyDescent="0.25">
      <c r="A314" s="7">
        <f t="shared" si="12"/>
        <v>12</v>
      </c>
      <c r="B314" s="7" t="str">
        <f t="shared" si="13"/>
        <v>Ministry of Defence12</v>
      </c>
      <c r="C314" s="125" t="s">
        <v>334</v>
      </c>
      <c r="D314" s="136" t="s">
        <v>355</v>
      </c>
      <c r="E314" s="85"/>
      <c r="V314"/>
    </row>
    <row r="315" spans="1:22" ht="13.75" x14ac:dyDescent="0.25">
      <c r="A315" s="7">
        <f t="shared" si="12"/>
        <v>13</v>
      </c>
      <c r="B315" s="7" t="str">
        <f t="shared" si="13"/>
        <v>Ministry of Defence13</v>
      </c>
      <c r="C315" s="125" t="s">
        <v>334</v>
      </c>
      <c r="D315" s="136" t="s">
        <v>345</v>
      </c>
      <c r="E315" s="85"/>
      <c r="V315"/>
    </row>
    <row r="316" spans="1:22" ht="13.75" x14ac:dyDescent="0.25">
      <c r="A316" s="7">
        <f t="shared" si="12"/>
        <v>14</v>
      </c>
      <c r="B316" s="7" t="str">
        <f t="shared" si="13"/>
        <v>Ministry of Defence14</v>
      </c>
      <c r="C316" s="125" t="s">
        <v>334</v>
      </c>
      <c r="D316" s="136" t="s">
        <v>338</v>
      </c>
      <c r="E316" s="85"/>
      <c r="V316"/>
    </row>
    <row r="317" spans="1:22" ht="13.75" x14ac:dyDescent="0.25">
      <c r="A317" s="7">
        <f t="shared" si="12"/>
        <v>15</v>
      </c>
      <c r="B317" s="7" t="str">
        <f t="shared" si="13"/>
        <v>Ministry of Defence15</v>
      </c>
      <c r="C317" s="125" t="s">
        <v>334</v>
      </c>
      <c r="D317" s="136" t="s">
        <v>339</v>
      </c>
      <c r="E317" s="85"/>
      <c r="V317"/>
    </row>
    <row r="318" spans="1:22" ht="13.75" x14ac:dyDescent="0.25">
      <c r="A318" s="7">
        <f t="shared" si="12"/>
        <v>16</v>
      </c>
      <c r="B318" s="7" t="str">
        <f t="shared" si="13"/>
        <v>Ministry of Defence16</v>
      </c>
      <c r="C318" s="125" t="s">
        <v>334</v>
      </c>
      <c r="D318" s="136" t="s">
        <v>346</v>
      </c>
      <c r="E318" s="85"/>
      <c r="V318"/>
    </row>
    <row r="319" spans="1:22" ht="13.75" x14ac:dyDescent="0.25">
      <c r="A319" s="7">
        <f t="shared" si="12"/>
        <v>17</v>
      </c>
      <c r="B319" s="7" t="str">
        <f t="shared" si="13"/>
        <v>Ministry of Defence17</v>
      </c>
      <c r="C319" s="125" t="s">
        <v>334</v>
      </c>
      <c r="D319" s="136" t="s">
        <v>356</v>
      </c>
      <c r="E319" s="85"/>
      <c r="V319"/>
    </row>
    <row r="320" spans="1:22" ht="13.75" x14ac:dyDescent="0.25">
      <c r="A320" s="7">
        <f t="shared" si="12"/>
        <v>18</v>
      </c>
      <c r="B320" s="7" t="str">
        <f t="shared" si="13"/>
        <v>Ministry of Defence18</v>
      </c>
      <c r="C320" s="125" t="s">
        <v>334</v>
      </c>
      <c r="D320" s="136" t="s">
        <v>842</v>
      </c>
      <c r="E320" s="85"/>
      <c r="V320"/>
    </row>
    <row r="321" spans="1:22" ht="13.75" x14ac:dyDescent="0.25">
      <c r="A321" s="7">
        <f t="shared" si="12"/>
        <v>19</v>
      </c>
      <c r="B321" s="7" t="str">
        <f t="shared" si="13"/>
        <v>Ministry of Defence19</v>
      </c>
      <c r="C321" s="125" t="s">
        <v>334</v>
      </c>
      <c r="D321" s="136" t="s">
        <v>340</v>
      </c>
      <c r="E321" s="85"/>
      <c r="V321"/>
    </row>
    <row r="322" spans="1:22" ht="13.75" x14ac:dyDescent="0.25">
      <c r="A322" s="7">
        <f t="shared" si="12"/>
        <v>20</v>
      </c>
      <c r="B322" s="7" t="str">
        <f t="shared" si="13"/>
        <v>Ministry of Defence20</v>
      </c>
      <c r="C322" s="138" t="s">
        <v>334</v>
      </c>
      <c r="D322" s="136" t="s">
        <v>357</v>
      </c>
      <c r="E322" s="85"/>
      <c r="V322"/>
    </row>
    <row r="323" spans="1:22" ht="13.75" x14ac:dyDescent="0.25">
      <c r="A323" s="7">
        <f t="shared" si="12"/>
        <v>21</v>
      </c>
      <c r="B323" s="7" t="str">
        <f t="shared" si="13"/>
        <v>Ministry of Defence21</v>
      </c>
      <c r="C323" s="125" t="s">
        <v>334</v>
      </c>
      <c r="D323" s="136" t="s">
        <v>841</v>
      </c>
      <c r="E323" s="85"/>
      <c r="V323"/>
    </row>
    <row r="324" spans="1:22" ht="13.75" x14ac:dyDescent="0.25">
      <c r="A324" s="7">
        <f t="shared" ref="A324:A387" si="14">IF(C324&lt;&gt;C323,1,A323+1)</f>
        <v>22</v>
      </c>
      <c r="B324" s="7" t="str">
        <f t="shared" ref="B324:B387" si="15">C324&amp;A324</f>
        <v>Ministry of Defence22</v>
      </c>
      <c r="C324" s="125" t="s">
        <v>334</v>
      </c>
      <c r="D324" s="136" t="s">
        <v>358</v>
      </c>
      <c r="E324" s="85"/>
      <c r="V324"/>
    </row>
    <row r="325" spans="1:22" ht="24" x14ac:dyDescent="0.25">
      <c r="A325" s="7">
        <f t="shared" si="14"/>
        <v>23</v>
      </c>
      <c r="B325" s="7" t="str">
        <f t="shared" si="15"/>
        <v>Ministry of Defence23</v>
      </c>
      <c r="C325" s="125" t="s">
        <v>334</v>
      </c>
      <c r="D325" s="136" t="s">
        <v>347</v>
      </c>
      <c r="E325" s="85"/>
      <c r="V325"/>
    </row>
    <row r="326" spans="1:22" ht="13.75" x14ac:dyDescent="0.25">
      <c r="A326" s="7">
        <f t="shared" si="14"/>
        <v>24</v>
      </c>
      <c r="B326" s="7" t="str">
        <f t="shared" si="15"/>
        <v>Ministry of Defence24</v>
      </c>
      <c r="C326" s="125" t="s">
        <v>334</v>
      </c>
      <c r="D326" s="136" t="s">
        <v>359</v>
      </c>
      <c r="E326" s="85"/>
      <c r="V326"/>
    </row>
    <row r="327" spans="1:22" ht="13.75" x14ac:dyDescent="0.25">
      <c r="A327" s="7">
        <f t="shared" si="14"/>
        <v>25</v>
      </c>
      <c r="B327" s="7" t="str">
        <f t="shared" si="15"/>
        <v>Ministry of Defence25</v>
      </c>
      <c r="C327" s="125" t="s">
        <v>334</v>
      </c>
      <c r="D327" s="136" t="s">
        <v>360</v>
      </c>
      <c r="E327" s="85"/>
      <c r="V327"/>
    </row>
    <row r="328" spans="1:22" ht="13.75" x14ac:dyDescent="0.25">
      <c r="A328" s="7">
        <f t="shared" si="14"/>
        <v>26</v>
      </c>
      <c r="B328" s="7" t="str">
        <f t="shared" si="15"/>
        <v>Ministry of Defence26</v>
      </c>
      <c r="C328" s="125" t="s">
        <v>334</v>
      </c>
      <c r="D328" s="136" t="s">
        <v>341</v>
      </c>
      <c r="E328" s="85"/>
      <c r="V328"/>
    </row>
    <row r="329" spans="1:22" ht="13.75" x14ac:dyDescent="0.25">
      <c r="A329" s="7">
        <f t="shared" si="14"/>
        <v>27</v>
      </c>
      <c r="B329" s="7" t="str">
        <f t="shared" si="15"/>
        <v>Ministry of Defence27</v>
      </c>
      <c r="C329" s="125" t="s">
        <v>334</v>
      </c>
      <c r="D329" s="136" t="s">
        <v>843</v>
      </c>
      <c r="E329" s="85"/>
      <c r="V329"/>
    </row>
    <row r="330" spans="1:22" ht="13.75" x14ac:dyDescent="0.25">
      <c r="A330" s="7">
        <f t="shared" si="14"/>
        <v>28</v>
      </c>
      <c r="B330" s="7" t="str">
        <f t="shared" si="15"/>
        <v>Ministry of Defence28</v>
      </c>
      <c r="C330" s="125" t="s">
        <v>334</v>
      </c>
      <c r="D330" s="136" t="s">
        <v>349</v>
      </c>
      <c r="E330" s="85"/>
      <c r="V330"/>
    </row>
    <row r="331" spans="1:22" ht="13.75" x14ac:dyDescent="0.25">
      <c r="A331" s="7">
        <f t="shared" si="14"/>
        <v>29</v>
      </c>
      <c r="B331" s="7" t="str">
        <f t="shared" si="15"/>
        <v>Ministry of Defence29</v>
      </c>
      <c r="C331" s="125" t="s">
        <v>334</v>
      </c>
      <c r="D331" s="136" t="s">
        <v>337</v>
      </c>
      <c r="E331" s="85"/>
      <c r="V331"/>
    </row>
    <row r="332" spans="1:22" ht="13.75" x14ac:dyDescent="0.25">
      <c r="A332" s="7">
        <f t="shared" si="14"/>
        <v>30</v>
      </c>
      <c r="B332" s="7" t="str">
        <f t="shared" si="15"/>
        <v>Ministry of Defence30</v>
      </c>
      <c r="C332" s="125" t="s">
        <v>334</v>
      </c>
      <c r="D332" s="136" t="s">
        <v>361</v>
      </c>
      <c r="E332" s="85"/>
      <c r="V332"/>
    </row>
    <row r="333" spans="1:22" ht="14.4" thickBot="1" x14ac:dyDescent="0.3">
      <c r="A333" s="7">
        <f t="shared" si="14"/>
        <v>31</v>
      </c>
      <c r="B333" s="7" t="str">
        <f t="shared" si="15"/>
        <v>Ministry of Defence31</v>
      </c>
      <c r="C333" s="127" t="s">
        <v>334</v>
      </c>
      <c r="D333" s="133" t="s">
        <v>348</v>
      </c>
      <c r="E333" s="85"/>
      <c r="V333"/>
    </row>
    <row r="334" spans="1:22" ht="24" x14ac:dyDescent="0.25">
      <c r="A334" s="7">
        <f t="shared" si="14"/>
        <v>1</v>
      </c>
      <c r="B334" s="7" t="str">
        <f t="shared" si="15"/>
        <v>Ministry of Housing, Communities and Local Government1</v>
      </c>
      <c r="C334" s="123" t="s">
        <v>844</v>
      </c>
      <c r="D334" s="137" t="s">
        <v>844</v>
      </c>
      <c r="E334" s="85"/>
      <c r="V334"/>
    </row>
    <row r="335" spans="1:22" ht="24" x14ac:dyDescent="0.25">
      <c r="A335" s="7">
        <f t="shared" si="14"/>
        <v>2</v>
      </c>
      <c r="B335" s="7" t="str">
        <f t="shared" si="15"/>
        <v>Ministry of Housing, Communities and Local Government2</v>
      </c>
      <c r="C335" s="125" t="s">
        <v>844</v>
      </c>
      <c r="D335" s="136" t="s">
        <v>371</v>
      </c>
      <c r="E335" s="85"/>
      <c r="V335"/>
    </row>
    <row r="336" spans="1:22" ht="24" x14ac:dyDescent="0.25">
      <c r="A336" s="7">
        <f t="shared" si="14"/>
        <v>3</v>
      </c>
      <c r="B336" s="7" t="str">
        <f t="shared" si="15"/>
        <v>Ministry of Housing, Communities and Local Government3</v>
      </c>
      <c r="C336" s="125" t="s">
        <v>844</v>
      </c>
      <c r="D336" s="136" t="s">
        <v>369</v>
      </c>
      <c r="E336" s="85"/>
      <c r="V336"/>
    </row>
    <row r="337" spans="1:22" ht="24" x14ac:dyDescent="0.25">
      <c r="A337" s="7">
        <f t="shared" si="14"/>
        <v>4</v>
      </c>
      <c r="B337" s="7" t="str">
        <f t="shared" si="15"/>
        <v>Ministry of Housing, Communities and Local Government4</v>
      </c>
      <c r="C337" s="125" t="s">
        <v>844</v>
      </c>
      <c r="D337" s="136" t="s">
        <v>364</v>
      </c>
      <c r="E337" s="85"/>
      <c r="V337"/>
    </row>
    <row r="338" spans="1:22" ht="24" x14ac:dyDescent="0.25">
      <c r="A338" s="7">
        <f t="shared" si="14"/>
        <v>5</v>
      </c>
      <c r="B338" s="7" t="str">
        <f t="shared" si="15"/>
        <v>Ministry of Housing, Communities and Local Government5</v>
      </c>
      <c r="C338" s="125" t="s">
        <v>844</v>
      </c>
      <c r="D338" s="136" t="s">
        <v>845</v>
      </c>
      <c r="E338" s="85"/>
      <c r="V338"/>
    </row>
    <row r="339" spans="1:22" ht="24" x14ac:dyDescent="0.25">
      <c r="A339" s="7">
        <f t="shared" si="14"/>
        <v>6</v>
      </c>
      <c r="B339" s="7" t="str">
        <f t="shared" si="15"/>
        <v>Ministry of Housing, Communities and Local Government6</v>
      </c>
      <c r="C339" s="125" t="s">
        <v>844</v>
      </c>
      <c r="D339" s="136" t="s">
        <v>365</v>
      </c>
      <c r="E339" s="85"/>
      <c r="V339"/>
    </row>
    <row r="340" spans="1:22" ht="24" x14ac:dyDescent="0.25">
      <c r="A340" s="7">
        <f t="shared" si="14"/>
        <v>7</v>
      </c>
      <c r="B340" s="7" t="str">
        <f t="shared" si="15"/>
        <v>Ministry of Housing, Communities and Local Government7</v>
      </c>
      <c r="C340" s="125" t="s">
        <v>844</v>
      </c>
      <c r="D340" s="136" t="s">
        <v>366</v>
      </c>
      <c r="E340" s="85"/>
      <c r="V340"/>
    </row>
    <row r="341" spans="1:22" ht="24" x14ac:dyDescent="0.25">
      <c r="A341" s="7">
        <f t="shared" si="14"/>
        <v>8</v>
      </c>
      <c r="B341" s="7" t="str">
        <f t="shared" si="15"/>
        <v>Ministry of Housing, Communities and Local Government8</v>
      </c>
      <c r="C341" s="125" t="s">
        <v>844</v>
      </c>
      <c r="D341" s="136" t="s">
        <v>367</v>
      </c>
      <c r="E341" s="85"/>
      <c r="V341"/>
    </row>
    <row r="342" spans="1:22" ht="24" x14ac:dyDescent="0.25">
      <c r="A342" s="7">
        <f t="shared" si="14"/>
        <v>9</v>
      </c>
      <c r="B342" s="7" t="str">
        <f t="shared" si="15"/>
        <v>Ministry of Housing, Communities and Local Government9</v>
      </c>
      <c r="C342" s="125" t="s">
        <v>844</v>
      </c>
      <c r="D342" s="136" t="s">
        <v>372</v>
      </c>
      <c r="E342" s="85"/>
      <c r="V342"/>
    </row>
    <row r="343" spans="1:22" ht="24" x14ac:dyDescent="0.25">
      <c r="A343" s="7">
        <f t="shared" si="14"/>
        <v>10</v>
      </c>
      <c r="B343" s="7" t="str">
        <f t="shared" si="15"/>
        <v>Ministry of Housing, Communities and Local Government10</v>
      </c>
      <c r="C343" s="125" t="s">
        <v>844</v>
      </c>
      <c r="D343" s="136" t="s">
        <v>362</v>
      </c>
      <c r="E343" s="85"/>
      <c r="V343"/>
    </row>
    <row r="344" spans="1:22" ht="24" x14ac:dyDescent="0.25">
      <c r="A344" s="7">
        <f t="shared" si="14"/>
        <v>11</v>
      </c>
      <c r="B344" s="7" t="str">
        <f t="shared" si="15"/>
        <v>Ministry of Housing, Communities and Local Government11</v>
      </c>
      <c r="C344" s="125" t="s">
        <v>844</v>
      </c>
      <c r="D344" s="136" t="s">
        <v>363</v>
      </c>
      <c r="E344" s="85"/>
      <c r="V344"/>
    </row>
    <row r="345" spans="1:22" ht="24" x14ac:dyDescent="0.25">
      <c r="A345" s="7">
        <f t="shared" si="14"/>
        <v>12</v>
      </c>
      <c r="B345" s="7" t="str">
        <f t="shared" si="15"/>
        <v>Ministry of Housing, Communities and Local Government12</v>
      </c>
      <c r="C345" s="125" t="s">
        <v>844</v>
      </c>
      <c r="D345" s="136" t="s">
        <v>373</v>
      </c>
      <c r="E345" s="85"/>
      <c r="V345"/>
    </row>
    <row r="346" spans="1:22" ht="24" x14ac:dyDescent="0.25">
      <c r="A346" s="7">
        <f t="shared" si="14"/>
        <v>13</v>
      </c>
      <c r="B346" s="7" t="str">
        <f t="shared" si="15"/>
        <v>Ministry of Housing, Communities and Local Government13</v>
      </c>
      <c r="C346" s="125" t="s">
        <v>844</v>
      </c>
      <c r="D346" s="136" t="s">
        <v>370</v>
      </c>
      <c r="E346" s="85"/>
      <c r="V346"/>
    </row>
    <row r="347" spans="1:22" ht="24.65" thickBot="1" x14ac:dyDescent="0.3">
      <c r="A347" s="7">
        <f t="shared" si="14"/>
        <v>14</v>
      </c>
      <c r="B347" s="7" t="str">
        <f t="shared" si="15"/>
        <v>Ministry of Housing, Communities and Local Government14</v>
      </c>
      <c r="C347" s="127" t="s">
        <v>844</v>
      </c>
      <c r="D347" s="133" t="s">
        <v>368</v>
      </c>
      <c r="E347" s="85"/>
      <c r="V347"/>
    </row>
    <row r="348" spans="1:22" ht="13.75" x14ac:dyDescent="0.25">
      <c r="A348" s="7">
        <f t="shared" si="14"/>
        <v>1</v>
      </c>
      <c r="B348" s="7" t="str">
        <f t="shared" si="15"/>
        <v>Ministry of Justice1</v>
      </c>
      <c r="C348" s="123" t="s">
        <v>374</v>
      </c>
      <c r="D348" s="137" t="s">
        <v>374</v>
      </c>
      <c r="E348" s="85"/>
      <c r="V348"/>
    </row>
    <row r="349" spans="1:22" ht="13.75" x14ac:dyDescent="0.25">
      <c r="A349" s="7">
        <f t="shared" si="14"/>
        <v>2</v>
      </c>
      <c r="B349" s="7" t="str">
        <f t="shared" si="15"/>
        <v>Ministry of Justice2</v>
      </c>
      <c r="C349" s="125" t="s">
        <v>374</v>
      </c>
      <c r="D349" s="136" t="s">
        <v>397</v>
      </c>
      <c r="E349" s="85"/>
      <c r="V349"/>
    </row>
    <row r="350" spans="1:22" ht="13.75" x14ac:dyDescent="0.25">
      <c r="A350" s="7">
        <f t="shared" si="14"/>
        <v>3</v>
      </c>
      <c r="B350" s="7" t="str">
        <f t="shared" si="15"/>
        <v>Ministry of Justice3</v>
      </c>
      <c r="C350" s="125" t="s">
        <v>374</v>
      </c>
      <c r="D350" s="136" t="s">
        <v>385</v>
      </c>
      <c r="E350" s="85"/>
      <c r="V350"/>
    </row>
    <row r="351" spans="1:22" ht="13.75" x14ac:dyDescent="0.25">
      <c r="A351" s="7">
        <f t="shared" si="14"/>
        <v>4</v>
      </c>
      <c r="B351" s="7" t="str">
        <f t="shared" si="15"/>
        <v>Ministry of Justice4</v>
      </c>
      <c r="C351" s="125" t="s">
        <v>374</v>
      </c>
      <c r="D351" s="136" t="s">
        <v>379</v>
      </c>
      <c r="E351" s="85"/>
      <c r="V351"/>
    </row>
    <row r="352" spans="1:22" ht="13.75" x14ac:dyDescent="0.25">
      <c r="A352" s="7">
        <f t="shared" si="14"/>
        <v>5</v>
      </c>
      <c r="B352" s="7" t="str">
        <f t="shared" si="15"/>
        <v>Ministry of Justice5</v>
      </c>
      <c r="C352" s="125" t="s">
        <v>374</v>
      </c>
      <c r="D352" s="136" t="s">
        <v>386</v>
      </c>
      <c r="E352" s="85"/>
      <c r="V352"/>
    </row>
    <row r="353" spans="1:22" ht="13.75" x14ac:dyDescent="0.25">
      <c r="A353" s="7">
        <f t="shared" si="14"/>
        <v>6</v>
      </c>
      <c r="B353" s="7" t="str">
        <f t="shared" si="15"/>
        <v>Ministry of Justice6</v>
      </c>
      <c r="C353" s="125" t="s">
        <v>374</v>
      </c>
      <c r="D353" s="136" t="s">
        <v>387</v>
      </c>
      <c r="E353" s="85"/>
      <c r="V353"/>
    </row>
    <row r="354" spans="1:22" ht="13.75" x14ac:dyDescent="0.25">
      <c r="A354" s="7">
        <f t="shared" si="14"/>
        <v>7</v>
      </c>
      <c r="B354" s="7" t="str">
        <f t="shared" si="15"/>
        <v>Ministry of Justice7</v>
      </c>
      <c r="C354" s="125" t="s">
        <v>374</v>
      </c>
      <c r="D354" s="136" t="s">
        <v>380</v>
      </c>
      <c r="E354" s="85"/>
      <c r="V354"/>
    </row>
    <row r="355" spans="1:22" ht="13.75" x14ac:dyDescent="0.25">
      <c r="A355" s="7">
        <f t="shared" si="14"/>
        <v>8</v>
      </c>
      <c r="B355" s="7" t="str">
        <f t="shared" si="15"/>
        <v>Ministry of Justice8</v>
      </c>
      <c r="C355" s="125" t="s">
        <v>374</v>
      </c>
      <c r="D355" s="136" t="s">
        <v>375</v>
      </c>
      <c r="E355" s="85"/>
      <c r="V355"/>
    </row>
    <row r="356" spans="1:22" ht="13.75" x14ac:dyDescent="0.25">
      <c r="A356" s="7">
        <f t="shared" si="14"/>
        <v>9</v>
      </c>
      <c r="B356" s="7" t="str">
        <f t="shared" si="15"/>
        <v>Ministry of Justice9</v>
      </c>
      <c r="C356" s="125" t="s">
        <v>374</v>
      </c>
      <c r="D356" s="136" t="s">
        <v>388</v>
      </c>
      <c r="E356" s="87"/>
      <c r="V356"/>
    </row>
    <row r="357" spans="1:22" ht="13.75" x14ac:dyDescent="0.25">
      <c r="A357" s="7">
        <f t="shared" si="14"/>
        <v>10</v>
      </c>
      <c r="B357" s="7" t="str">
        <f t="shared" si="15"/>
        <v>Ministry of Justice10</v>
      </c>
      <c r="C357" s="125" t="s">
        <v>374</v>
      </c>
      <c r="D357" s="136" t="s">
        <v>389</v>
      </c>
      <c r="E357" s="87"/>
      <c r="V357"/>
    </row>
    <row r="358" spans="1:22" ht="13.75" x14ac:dyDescent="0.25">
      <c r="A358" s="7">
        <f t="shared" si="14"/>
        <v>11</v>
      </c>
      <c r="B358" s="7" t="str">
        <f t="shared" si="15"/>
        <v>Ministry of Justice11</v>
      </c>
      <c r="C358" s="125" t="s">
        <v>374</v>
      </c>
      <c r="D358" s="136" t="s">
        <v>390</v>
      </c>
      <c r="E358" s="87"/>
      <c r="V358"/>
    </row>
    <row r="359" spans="1:22" ht="13.75" x14ac:dyDescent="0.25">
      <c r="A359" s="7">
        <f t="shared" si="14"/>
        <v>12</v>
      </c>
      <c r="B359" s="7" t="str">
        <f t="shared" si="15"/>
        <v>Ministry of Justice12</v>
      </c>
      <c r="C359" s="125" t="s">
        <v>374</v>
      </c>
      <c r="D359" s="136" t="s">
        <v>376</v>
      </c>
      <c r="E359" s="87"/>
      <c r="V359"/>
    </row>
    <row r="360" spans="1:22" ht="13.75" x14ac:dyDescent="0.25">
      <c r="A360" s="7">
        <f t="shared" si="14"/>
        <v>13</v>
      </c>
      <c r="B360" s="7" t="str">
        <f t="shared" si="15"/>
        <v>Ministry of Justice13</v>
      </c>
      <c r="C360" s="125" t="s">
        <v>374</v>
      </c>
      <c r="D360" s="136" t="s">
        <v>846</v>
      </c>
      <c r="E360" s="87"/>
      <c r="V360"/>
    </row>
    <row r="361" spans="1:22" ht="13.75" x14ac:dyDescent="0.25">
      <c r="A361" s="7">
        <f t="shared" si="14"/>
        <v>14</v>
      </c>
      <c r="B361" s="7" t="str">
        <f t="shared" si="15"/>
        <v>Ministry of Justice14</v>
      </c>
      <c r="C361" s="125" t="s">
        <v>374</v>
      </c>
      <c r="D361" s="136" t="s">
        <v>398</v>
      </c>
      <c r="E361" s="87"/>
      <c r="V361"/>
    </row>
    <row r="362" spans="1:22" ht="13.75" x14ac:dyDescent="0.25">
      <c r="A362" s="7">
        <f t="shared" si="14"/>
        <v>15</v>
      </c>
      <c r="B362" s="7" t="str">
        <f t="shared" si="15"/>
        <v>Ministry of Justice15</v>
      </c>
      <c r="C362" s="138" t="s">
        <v>374</v>
      </c>
      <c r="D362" s="136" t="s">
        <v>399</v>
      </c>
      <c r="E362" s="87"/>
      <c r="V362"/>
    </row>
    <row r="363" spans="1:22" ht="13.75" x14ac:dyDescent="0.25">
      <c r="A363" s="7">
        <f t="shared" si="14"/>
        <v>16</v>
      </c>
      <c r="B363" s="7" t="str">
        <f t="shared" si="15"/>
        <v>Ministry of Justice16</v>
      </c>
      <c r="C363" s="125" t="s">
        <v>374</v>
      </c>
      <c r="D363" s="136" t="s">
        <v>391</v>
      </c>
      <c r="E363" s="87"/>
      <c r="V363"/>
    </row>
    <row r="364" spans="1:22" ht="13.75" x14ac:dyDescent="0.25">
      <c r="A364" s="7">
        <f t="shared" si="14"/>
        <v>17</v>
      </c>
      <c r="B364" s="7" t="str">
        <f t="shared" si="15"/>
        <v>Ministry of Justice17</v>
      </c>
      <c r="C364" s="125" t="s">
        <v>374</v>
      </c>
      <c r="D364" s="136" t="s">
        <v>400</v>
      </c>
      <c r="E364" s="87"/>
      <c r="V364"/>
    </row>
    <row r="365" spans="1:22" ht="13.75" x14ac:dyDescent="0.25">
      <c r="A365" s="7">
        <f t="shared" si="14"/>
        <v>18</v>
      </c>
      <c r="B365" s="7" t="str">
        <f t="shared" si="15"/>
        <v>Ministry of Justice18</v>
      </c>
      <c r="C365" s="125" t="s">
        <v>374</v>
      </c>
      <c r="D365" s="136" t="s">
        <v>392</v>
      </c>
      <c r="E365" s="87"/>
      <c r="V365"/>
    </row>
    <row r="366" spans="1:22" ht="13.75" x14ac:dyDescent="0.25">
      <c r="A366" s="7">
        <f t="shared" si="14"/>
        <v>19</v>
      </c>
      <c r="B366" s="7" t="str">
        <f t="shared" si="15"/>
        <v>Ministry of Justice19</v>
      </c>
      <c r="C366" s="125" t="s">
        <v>374</v>
      </c>
      <c r="D366" s="136" t="s">
        <v>401</v>
      </c>
      <c r="E366" s="87"/>
      <c r="V366"/>
    </row>
    <row r="367" spans="1:22" ht="13.75" x14ac:dyDescent="0.25">
      <c r="A367" s="7">
        <f t="shared" si="14"/>
        <v>20</v>
      </c>
      <c r="B367" s="7" t="str">
        <f t="shared" si="15"/>
        <v>Ministry of Justice20</v>
      </c>
      <c r="C367" s="125" t="s">
        <v>374</v>
      </c>
      <c r="D367" s="136" t="s">
        <v>381</v>
      </c>
      <c r="E367" s="85"/>
      <c r="V367"/>
    </row>
    <row r="368" spans="1:22" ht="13.75" x14ac:dyDescent="0.25">
      <c r="A368" s="7">
        <f t="shared" si="14"/>
        <v>21</v>
      </c>
      <c r="B368" s="7" t="str">
        <f t="shared" si="15"/>
        <v>Ministry of Justice21</v>
      </c>
      <c r="C368" s="125" t="s">
        <v>374</v>
      </c>
      <c r="D368" s="136" t="s">
        <v>402</v>
      </c>
      <c r="E368" s="87"/>
      <c r="V368"/>
    </row>
    <row r="369" spans="1:22" ht="13.75" x14ac:dyDescent="0.25">
      <c r="A369" s="7">
        <f t="shared" si="14"/>
        <v>22</v>
      </c>
      <c r="B369" s="7" t="str">
        <f t="shared" si="15"/>
        <v>Ministry of Justice22</v>
      </c>
      <c r="C369" s="125" t="s">
        <v>374</v>
      </c>
      <c r="D369" s="136" t="s">
        <v>393</v>
      </c>
      <c r="E369" s="87"/>
      <c r="V369"/>
    </row>
    <row r="370" spans="1:22" ht="13.75" x14ac:dyDescent="0.25">
      <c r="A370" s="7">
        <f t="shared" si="14"/>
        <v>23</v>
      </c>
      <c r="B370" s="7" t="str">
        <f t="shared" si="15"/>
        <v>Ministry of Justice23</v>
      </c>
      <c r="C370" s="125" t="s">
        <v>374</v>
      </c>
      <c r="D370" s="136" t="s">
        <v>377</v>
      </c>
      <c r="E370" s="87"/>
      <c r="V370"/>
    </row>
    <row r="371" spans="1:22" ht="13.75" x14ac:dyDescent="0.25">
      <c r="A371" s="7">
        <f t="shared" si="14"/>
        <v>24</v>
      </c>
      <c r="B371" s="7" t="str">
        <f t="shared" si="15"/>
        <v>Ministry of Justice24</v>
      </c>
      <c r="C371" s="125" t="s">
        <v>374</v>
      </c>
      <c r="D371" s="136" t="s">
        <v>382</v>
      </c>
      <c r="E371" s="87"/>
      <c r="V371"/>
    </row>
    <row r="372" spans="1:22" ht="13.75" x14ac:dyDescent="0.25">
      <c r="A372" s="7">
        <f t="shared" si="14"/>
        <v>25</v>
      </c>
      <c r="B372" s="7" t="str">
        <f t="shared" si="15"/>
        <v>Ministry of Justice25</v>
      </c>
      <c r="C372" s="125" t="s">
        <v>374</v>
      </c>
      <c r="D372" s="136" t="s">
        <v>378</v>
      </c>
      <c r="E372" s="87"/>
      <c r="V372"/>
    </row>
    <row r="373" spans="1:22" ht="13.75" x14ac:dyDescent="0.25">
      <c r="A373" s="7">
        <f t="shared" si="14"/>
        <v>26</v>
      </c>
      <c r="B373" s="7" t="str">
        <f t="shared" si="15"/>
        <v>Ministry of Justice26</v>
      </c>
      <c r="C373" s="125" t="s">
        <v>374</v>
      </c>
      <c r="D373" s="136" t="s">
        <v>404</v>
      </c>
      <c r="E373" s="87"/>
      <c r="V373"/>
    </row>
    <row r="374" spans="1:22" ht="13.75" x14ac:dyDescent="0.25">
      <c r="A374" s="7">
        <f t="shared" si="14"/>
        <v>27</v>
      </c>
      <c r="B374" s="7" t="str">
        <f t="shared" si="15"/>
        <v>Ministry of Justice27</v>
      </c>
      <c r="C374" s="125" t="s">
        <v>374</v>
      </c>
      <c r="D374" s="136" t="s">
        <v>383</v>
      </c>
      <c r="E374" s="87"/>
      <c r="V374"/>
    </row>
    <row r="375" spans="1:22" ht="13.75" x14ac:dyDescent="0.25">
      <c r="A375" s="7">
        <f t="shared" si="14"/>
        <v>28</v>
      </c>
      <c r="B375" s="7" t="str">
        <f t="shared" si="15"/>
        <v>Ministry of Justice28</v>
      </c>
      <c r="C375" s="125" t="s">
        <v>374</v>
      </c>
      <c r="D375" s="136" t="s">
        <v>394</v>
      </c>
      <c r="E375" s="87"/>
      <c r="V375"/>
    </row>
    <row r="376" spans="1:22" ht="13.75" x14ac:dyDescent="0.25">
      <c r="A376" s="7">
        <f t="shared" si="14"/>
        <v>29</v>
      </c>
      <c r="B376" s="7" t="str">
        <f t="shared" si="15"/>
        <v>Ministry of Justice29</v>
      </c>
      <c r="C376" s="125" t="s">
        <v>374</v>
      </c>
      <c r="D376" s="136" t="s">
        <v>405</v>
      </c>
      <c r="E376" s="87"/>
      <c r="V376"/>
    </row>
    <row r="377" spans="1:22" ht="13.75" x14ac:dyDescent="0.25">
      <c r="A377" s="7">
        <f t="shared" si="14"/>
        <v>30</v>
      </c>
      <c r="B377" s="7" t="str">
        <f t="shared" si="15"/>
        <v>Ministry of Justice30</v>
      </c>
      <c r="C377" s="125" t="s">
        <v>374</v>
      </c>
      <c r="D377" s="136" t="s">
        <v>395</v>
      </c>
      <c r="E377" s="87"/>
      <c r="V377"/>
    </row>
    <row r="378" spans="1:22" ht="13.75" x14ac:dyDescent="0.25">
      <c r="A378" s="7">
        <f t="shared" si="14"/>
        <v>31</v>
      </c>
      <c r="B378" s="7" t="str">
        <f t="shared" si="15"/>
        <v>Ministry of Justice31</v>
      </c>
      <c r="C378" s="125" t="s">
        <v>374</v>
      </c>
      <c r="D378" s="136" t="s">
        <v>403</v>
      </c>
      <c r="E378" s="87"/>
      <c r="V378"/>
    </row>
    <row r="379" spans="1:22" ht="13.75" x14ac:dyDescent="0.25">
      <c r="A379" s="7">
        <f t="shared" si="14"/>
        <v>32</v>
      </c>
      <c r="B379" s="7" t="str">
        <f t="shared" si="15"/>
        <v>Ministry of Justice32</v>
      </c>
      <c r="C379" s="125" t="s">
        <v>374</v>
      </c>
      <c r="D379" s="136" t="s">
        <v>396</v>
      </c>
      <c r="E379" s="87"/>
      <c r="V379"/>
    </row>
    <row r="380" spans="1:22" ht="13.75" x14ac:dyDescent="0.25">
      <c r="A380" s="7">
        <f t="shared" si="14"/>
        <v>33</v>
      </c>
      <c r="B380" s="7" t="str">
        <f t="shared" si="15"/>
        <v>Ministry of Justice33</v>
      </c>
      <c r="C380" s="125" t="s">
        <v>374</v>
      </c>
      <c r="D380" s="136" t="s">
        <v>406</v>
      </c>
      <c r="E380" s="87"/>
      <c r="V380"/>
    </row>
    <row r="381" spans="1:22" ht="14.4" thickBot="1" x14ac:dyDescent="0.3">
      <c r="A381" s="7">
        <f t="shared" si="14"/>
        <v>34</v>
      </c>
      <c r="B381" s="7" t="str">
        <f t="shared" si="15"/>
        <v>Ministry of Justice34</v>
      </c>
      <c r="C381" s="127" t="s">
        <v>374</v>
      </c>
      <c r="D381" s="133" t="s">
        <v>384</v>
      </c>
      <c r="E381" s="87"/>
      <c r="V381"/>
    </row>
    <row r="382" spans="1:22" ht="14.4" thickBot="1" x14ac:dyDescent="0.3">
      <c r="A382" s="7">
        <f t="shared" si="14"/>
        <v>1</v>
      </c>
      <c r="B382" s="7" t="str">
        <f t="shared" si="15"/>
        <v>National Crime Agency1</v>
      </c>
      <c r="C382" s="134" t="s">
        <v>429</v>
      </c>
      <c r="D382" s="135" t="s">
        <v>429</v>
      </c>
      <c r="E382" s="87"/>
      <c r="V382"/>
    </row>
    <row r="383" spans="1:22" ht="13.75" x14ac:dyDescent="0.25">
      <c r="A383" s="7">
        <f t="shared" si="14"/>
        <v>1</v>
      </c>
      <c r="B383" s="7" t="str">
        <f t="shared" si="15"/>
        <v>Northern Ireland Office1</v>
      </c>
      <c r="C383" s="123" t="s">
        <v>407</v>
      </c>
      <c r="D383" s="137" t="s">
        <v>407</v>
      </c>
      <c r="E383" s="87"/>
      <c r="V383"/>
    </row>
    <row r="384" spans="1:22" ht="13.75" x14ac:dyDescent="0.25">
      <c r="A384" s="7">
        <f t="shared" si="14"/>
        <v>2</v>
      </c>
      <c r="B384" s="7" t="str">
        <f t="shared" si="15"/>
        <v>Northern Ireland Office2</v>
      </c>
      <c r="C384" s="125" t="s">
        <v>407</v>
      </c>
      <c r="D384" s="136" t="s">
        <v>410</v>
      </c>
      <c r="E384" s="87"/>
      <c r="V384"/>
    </row>
    <row r="385" spans="1:22" ht="13.75" x14ac:dyDescent="0.25">
      <c r="A385" s="7">
        <f t="shared" si="14"/>
        <v>3</v>
      </c>
      <c r="B385" s="7" t="str">
        <f t="shared" si="15"/>
        <v>Northern Ireland Office3</v>
      </c>
      <c r="C385" s="125" t="s">
        <v>407</v>
      </c>
      <c r="D385" s="136" t="s">
        <v>408</v>
      </c>
      <c r="E385" s="87"/>
      <c r="V385"/>
    </row>
    <row r="386" spans="1:22" ht="14.4" thickBot="1" x14ac:dyDescent="0.3">
      <c r="A386" s="7">
        <f t="shared" si="14"/>
        <v>4</v>
      </c>
      <c r="B386" s="7" t="str">
        <f t="shared" si="15"/>
        <v>Northern Ireland Office4</v>
      </c>
      <c r="C386" s="127" t="s">
        <v>407</v>
      </c>
      <c r="D386" s="133" t="s">
        <v>409</v>
      </c>
      <c r="E386" s="87"/>
      <c r="V386"/>
    </row>
    <row r="387" spans="1:22" ht="14.4" thickBot="1" x14ac:dyDescent="0.3">
      <c r="A387" s="7">
        <f t="shared" si="14"/>
        <v>1</v>
      </c>
      <c r="B387" s="7" t="str">
        <f t="shared" si="15"/>
        <v>National Savings and Investments1</v>
      </c>
      <c r="C387" s="134" t="s">
        <v>847</v>
      </c>
      <c r="D387" s="135" t="s">
        <v>847</v>
      </c>
      <c r="E387" s="88"/>
      <c r="V387"/>
    </row>
    <row r="388" spans="1:22" ht="14.4" thickBot="1" x14ac:dyDescent="0.3">
      <c r="A388" s="7">
        <f t="shared" ref="A388:A451" si="16">IF(C388&lt;&gt;C387,1,A387+1)</f>
        <v>1</v>
      </c>
      <c r="B388" s="7" t="str">
        <f t="shared" ref="B388:B451" si="17">C388&amp;A388</f>
        <v>Office for Communications1</v>
      </c>
      <c r="C388" s="134" t="s">
        <v>848</v>
      </c>
      <c r="D388" s="135" t="s">
        <v>848</v>
      </c>
      <c r="E388" s="88"/>
      <c r="V388"/>
    </row>
    <row r="389" spans="1:22" ht="14.4" thickBot="1" x14ac:dyDescent="0.3">
      <c r="A389" s="7">
        <f t="shared" si="16"/>
        <v>1</v>
      </c>
      <c r="B389" s="7" t="str">
        <f t="shared" si="17"/>
        <v>Office of the Advocate General for Scotland1</v>
      </c>
      <c r="C389" s="134" t="s">
        <v>411</v>
      </c>
      <c r="D389" s="135" t="s">
        <v>411</v>
      </c>
      <c r="E389" s="88"/>
      <c r="V389"/>
    </row>
    <row r="390" spans="1:22" ht="13.75" x14ac:dyDescent="0.25">
      <c r="A390" s="7">
        <f t="shared" si="16"/>
        <v>1</v>
      </c>
      <c r="B390" s="7" t="str">
        <f t="shared" si="17"/>
        <v>Office of the Secretary of State for Scotland1</v>
      </c>
      <c r="C390" s="123" t="s">
        <v>412</v>
      </c>
      <c r="D390" s="137" t="s">
        <v>412</v>
      </c>
      <c r="E390" s="88"/>
      <c r="V390"/>
    </row>
    <row r="391" spans="1:22" ht="14.4" thickBot="1" x14ac:dyDescent="0.3">
      <c r="A391" s="7">
        <f t="shared" si="16"/>
        <v>2</v>
      </c>
      <c r="B391" s="7" t="str">
        <f t="shared" si="17"/>
        <v>Office of the Secretary of State for Scotland2</v>
      </c>
      <c r="C391" s="127" t="s">
        <v>412</v>
      </c>
      <c r="D391" s="139" t="s">
        <v>413</v>
      </c>
      <c r="E391" s="88"/>
      <c r="V391"/>
    </row>
    <row r="392" spans="1:22" ht="14.4" thickBot="1" x14ac:dyDescent="0.3">
      <c r="A392" s="7">
        <f t="shared" si="16"/>
        <v>1</v>
      </c>
      <c r="B392" s="7" t="str">
        <f t="shared" si="17"/>
        <v>Office of the Secretary of State for Wales 1</v>
      </c>
      <c r="C392" s="134" t="s">
        <v>849</v>
      </c>
      <c r="D392" s="135" t="s">
        <v>849</v>
      </c>
      <c r="E392" s="88"/>
      <c r="V392"/>
    </row>
    <row r="393" spans="1:22" ht="14.4" thickBot="1" x14ac:dyDescent="0.3">
      <c r="A393" s="7">
        <f t="shared" si="16"/>
        <v>1</v>
      </c>
      <c r="B393" s="7" t="str">
        <f t="shared" si="17"/>
        <v>Office of Gas and Electricity Markets1</v>
      </c>
      <c r="C393" s="134" t="s">
        <v>850</v>
      </c>
      <c r="D393" s="135" t="s">
        <v>850</v>
      </c>
      <c r="E393" s="88"/>
      <c r="V393"/>
    </row>
    <row r="394" spans="1:22" ht="24.65" thickBot="1" x14ac:dyDescent="0.3">
      <c r="A394" s="7">
        <f t="shared" si="16"/>
        <v>1</v>
      </c>
      <c r="B394" s="7" t="str">
        <f t="shared" si="17"/>
        <v>Office of Qualifications and Examinations Regulation1</v>
      </c>
      <c r="C394" s="134" t="s">
        <v>851</v>
      </c>
      <c r="D394" s="135" t="s">
        <v>851</v>
      </c>
      <c r="E394" s="88"/>
      <c r="V394"/>
    </row>
    <row r="395" spans="1:22" ht="24.65" thickBot="1" x14ac:dyDescent="0.3">
      <c r="A395" s="7">
        <f t="shared" si="16"/>
        <v>1</v>
      </c>
      <c r="B395" s="7" t="str">
        <f t="shared" si="17"/>
        <v>Office for Standards in Education, Children's Services, and Skills1</v>
      </c>
      <c r="C395" s="134" t="s">
        <v>852</v>
      </c>
      <c r="D395" s="135" t="s">
        <v>852</v>
      </c>
      <c r="E395" s="88"/>
      <c r="V395"/>
    </row>
    <row r="396" spans="1:22" ht="14.4" thickBot="1" x14ac:dyDescent="0.3">
      <c r="A396" s="7">
        <f t="shared" si="16"/>
        <v>1</v>
      </c>
      <c r="B396" s="7" t="str">
        <f t="shared" si="17"/>
        <v>Post Office1</v>
      </c>
      <c r="C396" s="142" t="s">
        <v>853</v>
      </c>
      <c r="D396" s="135" t="s">
        <v>853</v>
      </c>
      <c r="E396" s="88"/>
      <c r="V396"/>
    </row>
    <row r="397" spans="1:22" ht="14.4" thickBot="1" x14ac:dyDescent="0.3">
      <c r="A397" s="7">
        <f t="shared" si="16"/>
        <v>1</v>
      </c>
      <c r="B397" s="7" t="str">
        <f t="shared" si="17"/>
        <v>Public Health England1</v>
      </c>
      <c r="C397" s="134" t="s">
        <v>256</v>
      </c>
      <c r="D397" s="135" t="s">
        <v>256</v>
      </c>
      <c r="E397" s="88"/>
      <c r="V397"/>
    </row>
    <row r="398" spans="1:22" ht="14.4" thickBot="1" x14ac:dyDescent="0.3">
      <c r="A398" s="7">
        <f t="shared" si="16"/>
        <v>1</v>
      </c>
      <c r="B398" s="7" t="str">
        <f t="shared" si="17"/>
        <v>Supreme Court of the United Kingdom1</v>
      </c>
      <c r="C398" s="134" t="s">
        <v>430</v>
      </c>
      <c r="D398" s="135" t="s">
        <v>430</v>
      </c>
      <c r="E398" s="88"/>
      <c r="V398"/>
    </row>
    <row r="399" spans="1:22" ht="14.4" thickBot="1" x14ac:dyDescent="0.3">
      <c r="A399" s="7">
        <f t="shared" si="16"/>
        <v>1</v>
      </c>
      <c r="B399" s="7" t="str">
        <f t="shared" si="17"/>
        <v>The Charity Commission1</v>
      </c>
      <c r="C399" s="134" t="s">
        <v>416</v>
      </c>
      <c r="D399" s="135" t="s">
        <v>416</v>
      </c>
      <c r="E399" s="88"/>
      <c r="V399"/>
    </row>
    <row r="400" spans="1:22" ht="13.75" x14ac:dyDescent="0.25">
      <c r="A400" s="7">
        <f t="shared" si="16"/>
        <v>1</v>
      </c>
      <c r="B400" s="7" t="str">
        <f t="shared" si="17"/>
        <v>UK Export Finance1</v>
      </c>
      <c r="C400" s="123" t="s">
        <v>414</v>
      </c>
      <c r="D400" s="137" t="s">
        <v>414</v>
      </c>
      <c r="E400" s="88"/>
      <c r="V400"/>
    </row>
    <row r="401" spans="1:22" ht="14.4" thickBot="1" x14ac:dyDescent="0.3">
      <c r="A401" s="7">
        <f t="shared" si="16"/>
        <v>2</v>
      </c>
      <c r="B401" s="7" t="str">
        <f t="shared" si="17"/>
        <v>UK Export Finance2</v>
      </c>
      <c r="C401" s="141" t="s">
        <v>414</v>
      </c>
      <c r="D401" s="133" t="s">
        <v>415</v>
      </c>
      <c r="E401" s="88"/>
      <c r="V401"/>
    </row>
    <row r="402" spans="1:22" ht="13.75" x14ac:dyDescent="0.25">
      <c r="A402" s="7">
        <f t="shared" si="16"/>
        <v>1</v>
      </c>
      <c r="B402" s="7" t="str">
        <f t="shared" si="17"/>
        <v>UK Statistics Authority1</v>
      </c>
      <c r="C402" s="123" t="s">
        <v>431</v>
      </c>
      <c r="D402" s="137" t="s">
        <v>431</v>
      </c>
      <c r="E402" s="88"/>
      <c r="V402"/>
    </row>
    <row r="403" spans="1:22" ht="14.4" thickBot="1" x14ac:dyDescent="0.3">
      <c r="A403" s="7">
        <f t="shared" si="16"/>
        <v>2</v>
      </c>
      <c r="B403" s="7" t="str">
        <f t="shared" si="17"/>
        <v>UK Statistics Authority2</v>
      </c>
      <c r="C403" s="127" t="s">
        <v>431</v>
      </c>
      <c r="D403" s="133" t="s">
        <v>432</v>
      </c>
      <c r="E403" s="88"/>
      <c r="V403"/>
    </row>
    <row r="404" spans="1:22" ht="14.4" thickBot="1" x14ac:dyDescent="0.3">
      <c r="A404" s="7">
        <f t="shared" si="16"/>
        <v>1</v>
      </c>
      <c r="B404" s="7" t="str">
        <f t="shared" si="17"/>
        <v>Financial Conduct Authority1</v>
      </c>
      <c r="C404" s="134" t="s">
        <v>299</v>
      </c>
      <c r="D404" s="135" t="s">
        <v>299</v>
      </c>
      <c r="E404" s="88"/>
      <c r="V404"/>
    </row>
    <row r="405" spans="1:22" ht="13.75" x14ac:dyDescent="0.25">
      <c r="A405" s="7">
        <f t="shared" si="16"/>
        <v>1</v>
      </c>
      <c r="B405" s="7" t="str">
        <f t="shared" si="17"/>
        <v>ALB / Public Body / Other1</v>
      </c>
      <c r="C405" s="123" t="s">
        <v>854</v>
      </c>
      <c r="D405" s="137" t="s">
        <v>854</v>
      </c>
      <c r="E405" s="88"/>
      <c r="V405"/>
    </row>
    <row r="406" spans="1:22" ht="13.75" x14ac:dyDescent="0.25">
      <c r="A406" s="7">
        <f t="shared" si="16"/>
        <v>2</v>
      </c>
      <c r="B406" s="7" t="str">
        <f t="shared" si="17"/>
        <v>ALB / Public Body / Other2</v>
      </c>
      <c r="C406" s="125" t="s">
        <v>854</v>
      </c>
      <c r="D406" s="143" t="s">
        <v>855</v>
      </c>
      <c r="E406" s="88"/>
      <c r="V406"/>
    </row>
    <row r="407" spans="1:22" ht="13.75" x14ac:dyDescent="0.25">
      <c r="A407" s="7">
        <f t="shared" si="16"/>
        <v>3</v>
      </c>
      <c r="B407" s="7" t="str">
        <f t="shared" si="17"/>
        <v>ALB / Public Body / Other3</v>
      </c>
      <c r="C407" s="125" t="s">
        <v>854</v>
      </c>
      <c r="D407" s="136" t="s">
        <v>434</v>
      </c>
      <c r="E407" s="88"/>
      <c r="V407"/>
    </row>
    <row r="408" spans="1:22" ht="13.75" x14ac:dyDescent="0.25">
      <c r="A408" s="7">
        <f t="shared" si="16"/>
        <v>4</v>
      </c>
      <c r="B408" s="7" t="str">
        <f t="shared" si="17"/>
        <v>ALB / Public Body / Other4</v>
      </c>
      <c r="C408" s="125" t="s">
        <v>854</v>
      </c>
      <c r="D408" s="136" t="s">
        <v>433</v>
      </c>
      <c r="E408" s="88"/>
      <c r="V408"/>
    </row>
    <row r="409" spans="1:22" ht="13.75" x14ac:dyDescent="0.25">
      <c r="A409" s="7">
        <f t="shared" si="16"/>
        <v>5</v>
      </c>
      <c r="B409" s="7" t="str">
        <f t="shared" si="17"/>
        <v>ALB / Public Body / Other5</v>
      </c>
      <c r="C409" s="125" t="s">
        <v>854</v>
      </c>
      <c r="D409" s="136" t="s">
        <v>435</v>
      </c>
      <c r="E409" s="88"/>
      <c r="V409"/>
    </row>
    <row r="410" spans="1:22" ht="13.75" x14ac:dyDescent="0.25">
      <c r="A410" s="7">
        <f t="shared" si="16"/>
        <v>6</v>
      </c>
      <c r="B410" s="7" t="str">
        <f t="shared" si="17"/>
        <v>ALB / Public Body / Other6</v>
      </c>
      <c r="C410" s="125" t="s">
        <v>854</v>
      </c>
      <c r="D410" s="136" t="s">
        <v>436</v>
      </c>
      <c r="E410" s="88"/>
      <c r="V410"/>
    </row>
    <row r="411" spans="1:22" ht="13.75" x14ac:dyDescent="0.25">
      <c r="A411" s="7">
        <f t="shared" si="16"/>
        <v>7</v>
      </c>
      <c r="B411" s="7" t="str">
        <f t="shared" si="17"/>
        <v>ALB / Public Body / Other7</v>
      </c>
      <c r="C411" s="125" t="s">
        <v>854</v>
      </c>
      <c r="D411" s="143" t="s">
        <v>493</v>
      </c>
      <c r="E411" s="88"/>
      <c r="V411"/>
    </row>
    <row r="412" spans="1:22" ht="13.75" x14ac:dyDescent="0.25">
      <c r="A412" s="7">
        <f t="shared" si="16"/>
        <v>8</v>
      </c>
      <c r="B412" s="7" t="str">
        <f t="shared" si="17"/>
        <v>ALB / Public Body / Other8</v>
      </c>
      <c r="C412" s="125" t="s">
        <v>854</v>
      </c>
      <c r="D412" s="143" t="s">
        <v>494</v>
      </c>
      <c r="E412" s="88"/>
      <c r="V412"/>
    </row>
    <row r="413" spans="1:22" ht="13.75" x14ac:dyDescent="0.25">
      <c r="A413" s="7">
        <f t="shared" si="16"/>
        <v>9</v>
      </c>
      <c r="B413" s="7" t="str">
        <f t="shared" si="17"/>
        <v>ALB / Public Body / Other9</v>
      </c>
      <c r="C413" s="125" t="s">
        <v>854</v>
      </c>
      <c r="D413" s="143" t="s">
        <v>495</v>
      </c>
      <c r="E413" s="88"/>
      <c r="V413"/>
    </row>
    <row r="414" spans="1:22" ht="13.75" x14ac:dyDescent="0.25">
      <c r="A414" s="7">
        <f t="shared" si="16"/>
        <v>10</v>
      </c>
      <c r="B414" s="7" t="str">
        <f t="shared" si="17"/>
        <v>ALB / Public Body / Other10</v>
      </c>
      <c r="C414" s="125" t="s">
        <v>854</v>
      </c>
      <c r="D414" s="136" t="s">
        <v>437</v>
      </c>
      <c r="E414" s="88"/>
      <c r="V414"/>
    </row>
    <row r="415" spans="1:22" ht="13.75" x14ac:dyDescent="0.25">
      <c r="A415" s="7">
        <f t="shared" si="16"/>
        <v>11</v>
      </c>
      <c r="B415" s="7" t="str">
        <f t="shared" si="17"/>
        <v>ALB / Public Body / Other11</v>
      </c>
      <c r="C415" s="125" t="s">
        <v>854</v>
      </c>
      <c r="D415" s="143" t="s">
        <v>496</v>
      </c>
      <c r="E415" s="88"/>
      <c r="V415"/>
    </row>
    <row r="416" spans="1:22" ht="13.75" x14ac:dyDescent="0.25">
      <c r="A416" s="7">
        <f t="shared" si="16"/>
        <v>12</v>
      </c>
      <c r="B416" s="7" t="str">
        <f t="shared" si="17"/>
        <v>ALB / Public Body / Other12</v>
      </c>
      <c r="C416" s="125" t="s">
        <v>854</v>
      </c>
      <c r="D416" s="136" t="s">
        <v>438</v>
      </c>
      <c r="E416" s="88"/>
      <c r="V416"/>
    </row>
    <row r="417" spans="1:22" ht="13.75" x14ac:dyDescent="0.25">
      <c r="A417" s="7">
        <f t="shared" si="16"/>
        <v>13</v>
      </c>
      <c r="B417" s="7" t="str">
        <f t="shared" si="17"/>
        <v>ALB / Public Body / Other13</v>
      </c>
      <c r="C417" s="125" t="s">
        <v>854</v>
      </c>
      <c r="D417" s="143" t="s">
        <v>856</v>
      </c>
      <c r="E417" s="88"/>
      <c r="V417"/>
    </row>
    <row r="418" spans="1:22" ht="13.75" x14ac:dyDescent="0.25">
      <c r="A418" s="7">
        <f t="shared" si="16"/>
        <v>14</v>
      </c>
      <c r="B418" s="7" t="str">
        <f t="shared" si="17"/>
        <v>ALB / Public Body / Other14</v>
      </c>
      <c r="C418" s="125" t="s">
        <v>854</v>
      </c>
      <c r="D418" s="143" t="s">
        <v>497</v>
      </c>
      <c r="E418" s="88"/>
      <c r="V418"/>
    </row>
    <row r="419" spans="1:22" ht="13.75" x14ac:dyDescent="0.25">
      <c r="A419" s="7">
        <f t="shared" si="16"/>
        <v>15</v>
      </c>
      <c r="B419" s="7" t="str">
        <f t="shared" si="17"/>
        <v>ALB / Public Body / Other15</v>
      </c>
      <c r="C419" s="125" t="s">
        <v>854</v>
      </c>
      <c r="D419" s="143" t="s">
        <v>498</v>
      </c>
      <c r="E419" s="88"/>
      <c r="V419"/>
    </row>
    <row r="420" spans="1:22" ht="13.75" x14ac:dyDescent="0.25">
      <c r="A420" s="7">
        <f t="shared" si="16"/>
        <v>16</v>
      </c>
      <c r="B420" s="7" t="str">
        <f t="shared" si="17"/>
        <v>ALB / Public Body / Other16</v>
      </c>
      <c r="C420" s="125" t="s">
        <v>854</v>
      </c>
      <c r="D420" s="143" t="s">
        <v>499</v>
      </c>
      <c r="E420" s="88"/>
      <c r="V420"/>
    </row>
    <row r="421" spans="1:22" ht="13.75" x14ac:dyDescent="0.25">
      <c r="A421" s="7">
        <f t="shared" si="16"/>
        <v>17</v>
      </c>
      <c r="B421" s="7" t="str">
        <f t="shared" si="17"/>
        <v>ALB / Public Body / Other17</v>
      </c>
      <c r="C421" s="125" t="s">
        <v>854</v>
      </c>
      <c r="D421" s="143" t="s">
        <v>500</v>
      </c>
      <c r="E421" s="88"/>
      <c r="V421"/>
    </row>
    <row r="422" spans="1:22" ht="13.75" x14ac:dyDescent="0.25">
      <c r="A422" s="7">
        <f t="shared" si="16"/>
        <v>18</v>
      </c>
      <c r="B422" s="7" t="str">
        <f t="shared" si="17"/>
        <v>ALB / Public Body / Other18</v>
      </c>
      <c r="C422" s="125" t="s">
        <v>854</v>
      </c>
      <c r="D422" s="143" t="s">
        <v>501</v>
      </c>
      <c r="E422" s="88"/>
      <c r="V422"/>
    </row>
    <row r="423" spans="1:22" ht="13.75" x14ac:dyDescent="0.25">
      <c r="A423" s="7">
        <f t="shared" si="16"/>
        <v>19</v>
      </c>
      <c r="B423" s="7" t="str">
        <f t="shared" si="17"/>
        <v>ALB / Public Body / Other19</v>
      </c>
      <c r="C423" s="125" t="s">
        <v>854</v>
      </c>
      <c r="D423" s="143" t="s">
        <v>502</v>
      </c>
      <c r="E423" s="88"/>
      <c r="V423"/>
    </row>
    <row r="424" spans="1:22" ht="13.75" x14ac:dyDescent="0.25">
      <c r="A424" s="7">
        <f t="shared" si="16"/>
        <v>20</v>
      </c>
      <c r="B424" s="7" t="str">
        <f t="shared" si="17"/>
        <v>ALB / Public Body / Other20</v>
      </c>
      <c r="C424" s="125" t="s">
        <v>854</v>
      </c>
      <c r="D424" s="131" t="s">
        <v>439</v>
      </c>
      <c r="E424" s="88"/>
      <c r="V424"/>
    </row>
    <row r="425" spans="1:22" ht="13.75" x14ac:dyDescent="0.25">
      <c r="A425" s="7">
        <f t="shared" si="16"/>
        <v>21</v>
      </c>
      <c r="B425" s="7" t="str">
        <f t="shared" si="17"/>
        <v>ALB / Public Body / Other21</v>
      </c>
      <c r="C425" s="125" t="s">
        <v>854</v>
      </c>
      <c r="D425" s="144" t="s">
        <v>507</v>
      </c>
      <c r="E425" s="88"/>
      <c r="V425"/>
    </row>
    <row r="426" spans="1:22" ht="13.75" x14ac:dyDescent="0.25">
      <c r="A426" s="7">
        <f t="shared" si="16"/>
        <v>22</v>
      </c>
      <c r="B426" s="7" t="str">
        <f t="shared" si="17"/>
        <v>ALB / Public Body / Other22</v>
      </c>
      <c r="C426" s="125" t="s">
        <v>854</v>
      </c>
      <c r="D426" s="144" t="s">
        <v>503</v>
      </c>
      <c r="E426" s="88"/>
      <c r="V426"/>
    </row>
    <row r="427" spans="1:22" ht="13.75" x14ac:dyDescent="0.25">
      <c r="A427" s="7">
        <f t="shared" si="16"/>
        <v>23</v>
      </c>
      <c r="B427" s="7" t="str">
        <f t="shared" si="17"/>
        <v>ALB / Public Body / Other23</v>
      </c>
      <c r="C427" s="125" t="s">
        <v>854</v>
      </c>
      <c r="D427" s="144" t="s">
        <v>504</v>
      </c>
      <c r="E427" s="88"/>
      <c r="V427"/>
    </row>
    <row r="428" spans="1:22" ht="13.75" x14ac:dyDescent="0.25">
      <c r="A428" s="7">
        <f t="shared" si="16"/>
        <v>24</v>
      </c>
      <c r="B428" s="7" t="str">
        <f t="shared" si="17"/>
        <v>ALB / Public Body / Other24</v>
      </c>
      <c r="C428" s="125" t="s">
        <v>854</v>
      </c>
      <c r="D428" s="144" t="s">
        <v>505</v>
      </c>
      <c r="E428" s="88"/>
      <c r="V428"/>
    </row>
    <row r="429" spans="1:22" ht="13.75" x14ac:dyDescent="0.25">
      <c r="A429" s="7">
        <f t="shared" si="16"/>
        <v>25</v>
      </c>
      <c r="B429" s="7" t="str">
        <f t="shared" si="17"/>
        <v>ALB / Public Body / Other25</v>
      </c>
      <c r="C429" s="125" t="s">
        <v>854</v>
      </c>
      <c r="D429" s="144" t="s">
        <v>506</v>
      </c>
      <c r="E429" s="88"/>
      <c r="V429"/>
    </row>
    <row r="430" spans="1:22" ht="13.75" x14ac:dyDescent="0.25">
      <c r="A430" s="7">
        <f t="shared" si="16"/>
        <v>26</v>
      </c>
      <c r="B430" s="7" t="str">
        <f t="shared" si="17"/>
        <v>ALB / Public Body / Other26</v>
      </c>
      <c r="C430" s="125" t="s">
        <v>854</v>
      </c>
      <c r="D430" s="131" t="s">
        <v>440</v>
      </c>
      <c r="E430" s="88"/>
      <c r="V430"/>
    </row>
    <row r="431" spans="1:22" ht="13.75" x14ac:dyDescent="0.25">
      <c r="A431" s="7">
        <f t="shared" si="16"/>
        <v>27</v>
      </c>
      <c r="B431" s="7" t="str">
        <f t="shared" si="17"/>
        <v>ALB / Public Body / Other27</v>
      </c>
      <c r="C431" s="125" t="s">
        <v>854</v>
      </c>
      <c r="D431" s="131" t="s">
        <v>441</v>
      </c>
      <c r="E431" s="88"/>
      <c r="V431"/>
    </row>
    <row r="432" spans="1:22" ht="13.75" x14ac:dyDescent="0.25">
      <c r="A432" s="7">
        <f t="shared" si="16"/>
        <v>28</v>
      </c>
      <c r="B432" s="7" t="str">
        <f t="shared" si="17"/>
        <v>ALB / Public Body / Other28</v>
      </c>
      <c r="C432" s="125" t="s">
        <v>854</v>
      </c>
      <c r="D432" s="144" t="s">
        <v>857</v>
      </c>
      <c r="E432" s="88"/>
      <c r="V432"/>
    </row>
    <row r="433" spans="1:22" ht="13.75" x14ac:dyDescent="0.25">
      <c r="A433" s="7">
        <f t="shared" si="16"/>
        <v>29</v>
      </c>
      <c r="B433" s="7" t="str">
        <f t="shared" si="17"/>
        <v>ALB / Public Body / Other29</v>
      </c>
      <c r="C433" s="125" t="s">
        <v>854</v>
      </c>
      <c r="D433" s="131" t="s">
        <v>442</v>
      </c>
      <c r="E433" s="88"/>
      <c r="V433"/>
    </row>
    <row r="434" spans="1:22" ht="24" x14ac:dyDescent="0.25">
      <c r="A434" s="7">
        <f t="shared" si="16"/>
        <v>30</v>
      </c>
      <c r="B434" s="7" t="str">
        <f t="shared" si="17"/>
        <v>ALB / Public Body / Other30</v>
      </c>
      <c r="C434" s="125" t="s">
        <v>854</v>
      </c>
      <c r="D434" s="131" t="s">
        <v>443</v>
      </c>
      <c r="E434" s="88"/>
      <c r="V434"/>
    </row>
    <row r="435" spans="1:22" ht="13.75" x14ac:dyDescent="0.25">
      <c r="A435" s="7">
        <f t="shared" si="16"/>
        <v>31</v>
      </c>
      <c r="B435" s="7" t="str">
        <f t="shared" si="17"/>
        <v>ALB / Public Body / Other31</v>
      </c>
      <c r="C435" s="125" t="s">
        <v>854</v>
      </c>
      <c r="D435" s="131" t="s">
        <v>444</v>
      </c>
      <c r="E435" s="88"/>
      <c r="V435"/>
    </row>
    <row r="436" spans="1:22" ht="13.75" x14ac:dyDescent="0.25">
      <c r="A436" s="7">
        <f t="shared" si="16"/>
        <v>32</v>
      </c>
      <c r="B436" s="7" t="str">
        <f t="shared" si="17"/>
        <v>ALB / Public Body / Other32</v>
      </c>
      <c r="C436" s="125" t="s">
        <v>854</v>
      </c>
      <c r="D436" s="131" t="s">
        <v>445</v>
      </c>
      <c r="E436" s="88"/>
      <c r="V436"/>
    </row>
    <row r="437" spans="1:22" ht="13.75" x14ac:dyDescent="0.25">
      <c r="A437" s="7">
        <f t="shared" si="16"/>
        <v>33</v>
      </c>
      <c r="B437" s="7" t="str">
        <f t="shared" si="17"/>
        <v>ALB / Public Body / Other33</v>
      </c>
      <c r="C437" s="125" t="s">
        <v>854</v>
      </c>
      <c r="D437" s="131" t="s">
        <v>446</v>
      </c>
      <c r="E437" s="88"/>
      <c r="V437"/>
    </row>
    <row r="438" spans="1:22" ht="13.75" x14ac:dyDescent="0.25">
      <c r="A438" s="7">
        <f t="shared" si="16"/>
        <v>34</v>
      </c>
      <c r="B438" s="7" t="str">
        <f t="shared" si="17"/>
        <v>ALB / Public Body / Other34</v>
      </c>
      <c r="C438" s="125" t="s">
        <v>854</v>
      </c>
      <c r="D438" s="131" t="s">
        <v>447</v>
      </c>
      <c r="E438" s="88"/>
      <c r="V438"/>
    </row>
    <row r="439" spans="1:22" ht="13.75" x14ac:dyDescent="0.25">
      <c r="A439" s="7">
        <f t="shared" si="16"/>
        <v>35</v>
      </c>
      <c r="B439" s="7" t="str">
        <f t="shared" si="17"/>
        <v>ALB / Public Body / Other35</v>
      </c>
      <c r="C439" s="125" t="s">
        <v>854</v>
      </c>
      <c r="D439" s="144" t="s">
        <v>508</v>
      </c>
      <c r="E439" s="88"/>
      <c r="V439"/>
    </row>
    <row r="440" spans="1:22" ht="13.75" x14ac:dyDescent="0.25">
      <c r="A440" s="7">
        <f t="shared" si="16"/>
        <v>36</v>
      </c>
      <c r="B440" s="7" t="str">
        <f t="shared" si="17"/>
        <v>ALB / Public Body / Other36</v>
      </c>
      <c r="C440" s="125" t="s">
        <v>854</v>
      </c>
      <c r="D440" s="144" t="s">
        <v>509</v>
      </c>
      <c r="E440" s="88"/>
      <c r="V440"/>
    </row>
    <row r="441" spans="1:22" ht="13.75" x14ac:dyDescent="0.25">
      <c r="A441" s="7">
        <f t="shared" si="16"/>
        <v>37</v>
      </c>
      <c r="B441" s="7" t="str">
        <f t="shared" si="17"/>
        <v>ALB / Public Body / Other37</v>
      </c>
      <c r="C441" s="125" t="s">
        <v>854</v>
      </c>
      <c r="D441" s="131" t="s">
        <v>448</v>
      </c>
      <c r="E441" s="88"/>
      <c r="V441"/>
    </row>
    <row r="442" spans="1:22" ht="13.75" x14ac:dyDescent="0.25">
      <c r="A442" s="7">
        <f t="shared" si="16"/>
        <v>38</v>
      </c>
      <c r="B442" s="7" t="str">
        <f t="shared" si="17"/>
        <v>ALB / Public Body / Other38</v>
      </c>
      <c r="C442" s="125" t="s">
        <v>854</v>
      </c>
      <c r="D442" s="131" t="s">
        <v>449</v>
      </c>
      <c r="E442" s="88"/>
      <c r="V442"/>
    </row>
    <row r="443" spans="1:22" ht="13.75" x14ac:dyDescent="0.25">
      <c r="A443" s="7">
        <f t="shared" si="16"/>
        <v>39</v>
      </c>
      <c r="B443" s="7" t="str">
        <f t="shared" si="17"/>
        <v>ALB / Public Body / Other39</v>
      </c>
      <c r="C443" s="125" t="s">
        <v>854</v>
      </c>
      <c r="D443" s="144" t="s">
        <v>451</v>
      </c>
      <c r="E443" s="88"/>
      <c r="V443"/>
    </row>
    <row r="444" spans="1:22" ht="13.75" x14ac:dyDescent="0.25">
      <c r="A444" s="7">
        <f t="shared" si="16"/>
        <v>40</v>
      </c>
      <c r="B444" s="7" t="str">
        <f t="shared" si="17"/>
        <v>ALB / Public Body / Other40</v>
      </c>
      <c r="C444" s="125" t="s">
        <v>854</v>
      </c>
      <c r="D444" s="144" t="s">
        <v>452</v>
      </c>
      <c r="E444" s="88"/>
      <c r="V444"/>
    </row>
    <row r="445" spans="1:22" ht="13.75" x14ac:dyDescent="0.25">
      <c r="A445" s="7">
        <f t="shared" si="16"/>
        <v>41</v>
      </c>
      <c r="B445" s="7" t="str">
        <f t="shared" si="17"/>
        <v>ALB / Public Body / Other41</v>
      </c>
      <c r="C445" s="125" t="s">
        <v>854</v>
      </c>
      <c r="D445" s="144" t="s">
        <v>510</v>
      </c>
      <c r="E445" s="88"/>
      <c r="V445"/>
    </row>
    <row r="446" spans="1:22" ht="13.75" x14ac:dyDescent="0.25">
      <c r="A446" s="7">
        <f t="shared" si="16"/>
        <v>42</v>
      </c>
      <c r="B446" s="7" t="str">
        <f t="shared" si="17"/>
        <v>ALB / Public Body / Other42</v>
      </c>
      <c r="C446" s="125" t="s">
        <v>854</v>
      </c>
      <c r="D446" s="144" t="s">
        <v>511</v>
      </c>
      <c r="E446" s="88"/>
      <c r="V446"/>
    </row>
    <row r="447" spans="1:22" ht="13.75" x14ac:dyDescent="0.25">
      <c r="A447" s="7">
        <f t="shared" si="16"/>
        <v>43</v>
      </c>
      <c r="B447" s="7" t="str">
        <f t="shared" si="17"/>
        <v>ALB / Public Body / Other43</v>
      </c>
      <c r="C447" s="125" t="s">
        <v>854</v>
      </c>
      <c r="D447" s="144" t="s">
        <v>512</v>
      </c>
      <c r="E447" s="88"/>
      <c r="V447"/>
    </row>
    <row r="448" spans="1:22" ht="13.75" x14ac:dyDescent="0.25">
      <c r="A448" s="7">
        <f t="shared" si="16"/>
        <v>44</v>
      </c>
      <c r="B448" s="7" t="str">
        <f t="shared" si="17"/>
        <v>ALB / Public Body / Other44</v>
      </c>
      <c r="C448" s="125" t="s">
        <v>854</v>
      </c>
      <c r="D448" s="144" t="s">
        <v>454</v>
      </c>
      <c r="E448" s="88"/>
      <c r="V448"/>
    </row>
    <row r="449" spans="1:22" ht="13.75" x14ac:dyDescent="0.25">
      <c r="A449" s="7">
        <f t="shared" si="16"/>
        <v>45</v>
      </c>
      <c r="B449" s="7" t="str">
        <f t="shared" si="17"/>
        <v>ALB / Public Body / Other45</v>
      </c>
      <c r="C449" s="125" t="s">
        <v>854</v>
      </c>
      <c r="D449" s="144" t="s">
        <v>513</v>
      </c>
      <c r="E449" s="88"/>
      <c r="V449"/>
    </row>
    <row r="450" spans="1:22" ht="13.75" x14ac:dyDescent="0.25">
      <c r="A450" s="7">
        <f t="shared" si="16"/>
        <v>46</v>
      </c>
      <c r="B450" s="7" t="str">
        <f t="shared" si="17"/>
        <v>ALB / Public Body / Other46</v>
      </c>
      <c r="C450" s="125" t="s">
        <v>854</v>
      </c>
      <c r="D450" s="144" t="s">
        <v>514</v>
      </c>
      <c r="E450" s="88"/>
      <c r="V450"/>
    </row>
    <row r="451" spans="1:22" ht="13.75" x14ac:dyDescent="0.25">
      <c r="A451" s="7">
        <f t="shared" si="16"/>
        <v>47</v>
      </c>
      <c r="B451" s="7" t="str">
        <f t="shared" si="17"/>
        <v>ALB / Public Body / Other47</v>
      </c>
      <c r="C451" s="125" t="s">
        <v>854</v>
      </c>
      <c r="D451" s="144" t="s">
        <v>515</v>
      </c>
      <c r="E451" s="88"/>
      <c r="V451"/>
    </row>
    <row r="452" spans="1:22" ht="13.75" x14ac:dyDescent="0.25">
      <c r="A452" s="7">
        <f t="shared" ref="A452:A515" si="18">IF(C452&lt;&gt;C451,1,A451+1)</f>
        <v>48</v>
      </c>
      <c r="B452" s="7" t="str">
        <f t="shared" ref="B452:B515" si="19">C452&amp;A452</f>
        <v>ALB / Public Body / Other48</v>
      </c>
      <c r="C452" s="125" t="s">
        <v>854</v>
      </c>
      <c r="D452" s="144" t="s">
        <v>516</v>
      </c>
      <c r="E452" s="88"/>
      <c r="V452"/>
    </row>
    <row r="453" spans="1:22" ht="13.75" x14ac:dyDescent="0.25">
      <c r="A453" s="7">
        <f t="shared" si="18"/>
        <v>49</v>
      </c>
      <c r="B453" s="7" t="str">
        <f t="shared" si="19"/>
        <v>ALB / Public Body / Other49</v>
      </c>
      <c r="C453" s="125" t="s">
        <v>854</v>
      </c>
      <c r="D453" s="144" t="s">
        <v>517</v>
      </c>
      <c r="E453" s="88"/>
      <c r="V453"/>
    </row>
    <row r="454" spans="1:22" ht="13.75" x14ac:dyDescent="0.25">
      <c r="A454" s="7">
        <f t="shared" si="18"/>
        <v>50</v>
      </c>
      <c r="B454" s="7" t="str">
        <f t="shared" si="19"/>
        <v>ALB / Public Body / Other50</v>
      </c>
      <c r="C454" s="125" t="s">
        <v>854</v>
      </c>
      <c r="D454" s="144" t="s">
        <v>518</v>
      </c>
      <c r="E454" s="88"/>
      <c r="V454"/>
    </row>
    <row r="455" spans="1:22" ht="13.75" x14ac:dyDescent="0.25">
      <c r="A455" s="7">
        <f t="shared" si="18"/>
        <v>51</v>
      </c>
      <c r="B455" s="7" t="str">
        <f t="shared" si="19"/>
        <v>ALB / Public Body / Other51</v>
      </c>
      <c r="C455" s="125" t="s">
        <v>854</v>
      </c>
      <c r="D455" s="144" t="s">
        <v>519</v>
      </c>
      <c r="E455" s="88"/>
      <c r="V455"/>
    </row>
    <row r="456" spans="1:22" ht="13.75" x14ac:dyDescent="0.25">
      <c r="A456" s="7">
        <f t="shared" si="18"/>
        <v>52</v>
      </c>
      <c r="B456" s="7" t="str">
        <f t="shared" si="19"/>
        <v>ALB / Public Body / Other52</v>
      </c>
      <c r="C456" s="125" t="s">
        <v>854</v>
      </c>
      <c r="D456" s="144" t="s">
        <v>520</v>
      </c>
      <c r="E456" s="88"/>
      <c r="V456"/>
    </row>
    <row r="457" spans="1:22" ht="13.75" x14ac:dyDescent="0.25">
      <c r="A457" s="7">
        <f t="shared" si="18"/>
        <v>53</v>
      </c>
      <c r="B457" s="7" t="str">
        <f t="shared" si="19"/>
        <v>ALB / Public Body / Other53</v>
      </c>
      <c r="C457" s="125" t="s">
        <v>854</v>
      </c>
      <c r="D457" s="144" t="s">
        <v>858</v>
      </c>
      <c r="E457" s="88"/>
      <c r="V457"/>
    </row>
    <row r="458" spans="1:22" ht="13.75" x14ac:dyDescent="0.25">
      <c r="A458" s="7">
        <f t="shared" si="18"/>
        <v>54</v>
      </c>
      <c r="B458" s="7" t="str">
        <f t="shared" si="19"/>
        <v>ALB / Public Body / Other54</v>
      </c>
      <c r="C458" s="125" t="s">
        <v>854</v>
      </c>
      <c r="D458" s="144" t="s">
        <v>521</v>
      </c>
      <c r="E458" s="88"/>
      <c r="V458"/>
    </row>
    <row r="459" spans="1:22" ht="13.75" x14ac:dyDescent="0.25">
      <c r="A459" s="7">
        <f t="shared" si="18"/>
        <v>55</v>
      </c>
      <c r="B459" s="7" t="str">
        <f t="shared" si="19"/>
        <v>ALB / Public Body / Other55</v>
      </c>
      <c r="C459" s="125" t="s">
        <v>854</v>
      </c>
      <c r="D459" s="144" t="s">
        <v>522</v>
      </c>
      <c r="E459" s="88"/>
      <c r="V459"/>
    </row>
    <row r="460" spans="1:22" ht="13.75" x14ac:dyDescent="0.25">
      <c r="A460" s="7">
        <f t="shared" si="18"/>
        <v>56</v>
      </c>
      <c r="B460" s="7" t="str">
        <f t="shared" si="19"/>
        <v>ALB / Public Body / Other56</v>
      </c>
      <c r="C460" s="125" t="s">
        <v>854</v>
      </c>
      <c r="D460" s="144" t="s">
        <v>523</v>
      </c>
      <c r="E460" s="88"/>
      <c r="V460"/>
    </row>
    <row r="461" spans="1:22" ht="13.75" x14ac:dyDescent="0.25">
      <c r="A461" s="7">
        <f t="shared" si="18"/>
        <v>57</v>
      </c>
      <c r="B461" s="7" t="str">
        <f t="shared" si="19"/>
        <v>ALB / Public Body / Other57</v>
      </c>
      <c r="C461" s="125" t="s">
        <v>854</v>
      </c>
      <c r="D461" s="144" t="s">
        <v>524</v>
      </c>
      <c r="E461" s="88"/>
      <c r="V461"/>
    </row>
    <row r="462" spans="1:22" ht="13.75" x14ac:dyDescent="0.25">
      <c r="A462" s="7">
        <f t="shared" si="18"/>
        <v>58</v>
      </c>
      <c r="B462" s="7" t="str">
        <f t="shared" si="19"/>
        <v>ALB / Public Body / Other58</v>
      </c>
      <c r="C462" s="125" t="s">
        <v>854</v>
      </c>
      <c r="D462" s="144" t="s">
        <v>525</v>
      </c>
      <c r="E462" s="88"/>
      <c r="V462"/>
    </row>
    <row r="463" spans="1:22" ht="13.75" x14ac:dyDescent="0.25">
      <c r="A463" s="7">
        <f t="shared" si="18"/>
        <v>59</v>
      </c>
      <c r="B463" s="7" t="str">
        <f t="shared" si="19"/>
        <v>ALB / Public Body / Other59</v>
      </c>
      <c r="C463" s="125" t="s">
        <v>854</v>
      </c>
      <c r="D463" s="144" t="s">
        <v>859</v>
      </c>
      <c r="E463" s="88"/>
      <c r="V463"/>
    </row>
    <row r="464" spans="1:22" ht="13.75" x14ac:dyDescent="0.25">
      <c r="A464" s="7">
        <f t="shared" si="18"/>
        <v>60</v>
      </c>
      <c r="B464" s="7" t="str">
        <f t="shared" si="19"/>
        <v>ALB / Public Body / Other60</v>
      </c>
      <c r="C464" s="125" t="s">
        <v>854</v>
      </c>
      <c r="D464" s="144" t="s">
        <v>526</v>
      </c>
      <c r="E464" s="88"/>
      <c r="V464"/>
    </row>
    <row r="465" spans="1:22" ht="13.75" x14ac:dyDescent="0.25">
      <c r="A465" s="7">
        <f t="shared" si="18"/>
        <v>61</v>
      </c>
      <c r="B465" s="7" t="str">
        <f t="shared" si="19"/>
        <v>ALB / Public Body / Other61</v>
      </c>
      <c r="C465" s="125" t="s">
        <v>854</v>
      </c>
      <c r="D465" s="144" t="s">
        <v>527</v>
      </c>
      <c r="E465" s="88"/>
      <c r="V465"/>
    </row>
    <row r="466" spans="1:22" ht="13.75" x14ac:dyDescent="0.25">
      <c r="A466" s="7">
        <f t="shared" si="18"/>
        <v>62</v>
      </c>
      <c r="B466" s="7" t="str">
        <f t="shared" si="19"/>
        <v>ALB / Public Body / Other62</v>
      </c>
      <c r="C466" s="125" t="s">
        <v>854</v>
      </c>
      <c r="D466" s="144" t="s">
        <v>528</v>
      </c>
      <c r="E466" s="88"/>
      <c r="V466"/>
    </row>
    <row r="467" spans="1:22" ht="13.75" x14ac:dyDescent="0.25">
      <c r="A467" s="7">
        <f t="shared" si="18"/>
        <v>63</v>
      </c>
      <c r="B467" s="7" t="str">
        <f t="shared" si="19"/>
        <v>ALB / Public Body / Other63</v>
      </c>
      <c r="C467" s="125" t="s">
        <v>854</v>
      </c>
      <c r="D467" s="144" t="s">
        <v>529</v>
      </c>
      <c r="E467" s="88"/>
      <c r="V467"/>
    </row>
    <row r="468" spans="1:22" ht="13.75" x14ac:dyDescent="0.25">
      <c r="A468" s="7">
        <f t="shared" si="18"/>
        <v>64</v>
      </c>
      <c r="B468" s="7" t="str">
        <f t="shared" si="19"/>
        <v>ALB / Public Body / Other64</v>
      </c>
      <c r="C468" s="125" t="s">
        <v>854</v>
      </c>
      <c r="D468" s="144" t="s">
        <v>530</v>
      </c>
      <c r="E468" s="88"/>
      <c r="V468"/>
    </row>
    <row r="469" spans="1:22" ht="13.75" x14ac:dyDescent="0.25">
      <c r="A469" s="7">
        <f t="shared" si="18"/>
        <v>65</v>
      </c>
      <c r="B469" s="7" t="str">
        <f t="shared" si="19"/>
        <v>ALB / Public Body / Other65</v>
      </c>
      <c r="C469" s="125" t="s">
        <v>854</v>
      </c>
      <c r="D469" s="144" t="s">
        <v>533</v>
      </c>
      <c r="E469" s="88"/>
      <c r="V469"/>
    </row>
    <row r="470" spans="1:22" ht="13.75" x14ac:dyDescent="0.25">
      <c r="A470" s="7">
        <f t="shared" si="18"/>
        <v>66</v>
      </c>
      <c r="B470" s="7" t="str">
        <f t="shared" si="19"/>
        <v>ALB / Public Body / Other66</v>
      </c>
      <c r="C470" s="125" t="s">
        <v>854</v>
      </c>
      <c r="D470" s="144" t="s">
        <v>457</v>
      </c>
      <c r="E470" s="88"/>
      <c r="V470"/>
    </row>
    <row r="471" spans="1:22" ht="13.75" x14ac:dyDescent="0.25">
      <c r="A471" s="7">
        <f t="shared" si="18"/>
        <v>67</v>
      </c>
      <c r="B471" s="7" t="str">
        <f t="shared" si="19"/>
        <v>ALB / Public Body / Other67</v>
      </c>
      <c r="C471" s="125" t="s">
        <v>854</v>
      </c>
      <c r="D471" s="144" t="s">
        <v>458</v>
      </c>
      <c r="E471" s="88"/>
      <c r="V471"/>
    </row>
    <row r="472" spans="1:22" ht="13.75" x14ac:dyDescent="0.25">
      <c r="A472" s="7">
        <f t="shared" si="18"/>
        <v>68</v>
      </c>
      <c r="B472" s="7" t="str">
        <f t="shared" si="19"/>
        <v>ALB / Public Body / Other68</v>
      </c>
      <c r="C472" s="125" t="s">
        <v>854</v>
      </c>
      <c r="D472" s="144" t="s">
        <v>531</v>
      </c>
      <c r="E472" s="88"/>
      <c r="V472"/>
    </row>
    <row r="473" spans="1:22" ht="13.75" x14ac:dyDescent="0.25">
      <c r="A473" s="7">
        <f t="shared" si="18"/>
        <v>69</v>
      </c>
      <c r="B473" s="7" t="str">
        <f t="shared" si="19"/>
        <v>ALB / Public Body / Other69</v>
      </c>
      <c r="C473" s="125" t="s">
        <v>854</v>
      </c>
      <c r="D473" s="144" t="s">
        <v>532</v>
      </c>
      <c r="E473" s="88"/>
      <c r="V473"/>
    </row>
    <row r="474" spans="1:22" ht="13.75" x14ac:dyDescent="0.25">
      <c r="A474" s="7">
        <f t="shared" si="18"/>
        <v>70</v>
      </c>
      <c r="B474" s="7" t="str">
        <f t="shared" si="19"/>
        <v>ALB / Public Body / Other70</v>
      </c>
      <c r="C474" s="125" t="s">
        <v>854</v>
      </c>
      <c r="D474" s="144" t="s">
        <v>456</v>
      </c>
      <c r="E474" s="88"/>
      <c r="V474"/>
    </row>
    <row r="475" spans="1:22" ht="13.75" x14ac:dyDescent="0.25">
      <c r="A475" s="7">
        <f t="shared" si="18"/>
        <v>71</v>
      </c>
      <c r="B475" s="7" t="str">
        <f t="shared" si="19"/>
        <v>ALB / Public Body / Other71</v>
      </c>
      <c r="C475" s="125" t="s">
        <v>854</v>
      </c>
      <c r="D475" s="144" t="s">
        <v>534</v>
      </c>
      <c r="E475" s="88"/>
      <c r="V475"/>
    </row>
    <row r="476" spans="1:22" ht="13.75" x14ac:dyDescent="0.25">
      <c r="A476" s="7">
        <f t="shared" si="18"/>
        <v>72</v>
      </c>
      <c r="B476" s="7" t="str">
        <f t="shared" si="19"/>
        <v>ALB / Public Body / Other72</v>
      </c>
      <c r="C476" s="125" t="s">
        <v>854</v>
      </c>
      <c r="D476" s="144" t="s">
        <v>535</v>
      </c>
      <c r="E476" s="88"/>
      <c r="V476"/>
    </row>
    <row r="477" spans="1:22" ht="13.75" x14ac:dyDescent="0.25">
      <c r="A477" s="7">
        <f t="shared" si="18"/>
        <v>73</v>
      </c>
      <c r="B477" s="7" t="str">
        <f t="shared" si="19"/>
        <v>ALB / Public Body / Other73</v>
      </c>
      <c r="C477" s="125" t="s">
        <v>854</v>
      </c>
      <c r="D477" s="144" t="s">
        <v>459</v>
      </c>
      <c r="E477" s="88"/>
      <c r="V477"/>
    </row>
    <row r="478" spans="1:22" ht="13.75" x14ac:dyDescent="0.25">
      <c r="A478" s="7">
        <f t="shared" si="18"/>
        <v>74</v>
      </c>
      <c r="B478" s="7" t="str">
        <f t="shared" si="19"/>
        <v>ALB / Public Body / Other74</v>
      </c>
      <c r="C478" s="125" t="s">
        <v>854</v>
      </c>
      <c r="D478" s="144" t="s">
        <v>460</v>
      </c>
      <c r="E478" s="88"/>
      <c r="V478"/>
    </row>
    <row r="479" spans="1:22" ht="13.75" x14ac:dyDescent="0.25">
      <c r="A479" s="7">
        <f t="shared" si="18"/>
        <v>75</v>
      </c>
      <c r="B479" s="7" t="str">
        <f t="shared" si="19"/>
        <v>ALB / Public Body / Other75</v>
      </c>
      <c r="C479" s="125" t="s">
        <v>854</v>
      </c>
      <c r="D479" s="144" t="s">
        <v>461</v>
      </c>
      <c r="E479" s="88"/>
      <c r="V479"/>
    </row>
    <row r="480" spans="1:22" ht="13.75" x14ac:dyDescent="0.25">
      <c r="A480" s="7">
        <f t="shared" si="18"/>
        <v>76</v>
      </c>
      <c r="B480" s="7" t="str">
        <f t="shared" si="19"/>
        <v>ALB / Public Body / Other76</v>
      </c>
      <c r="C480" s="125" t="s">
        <v>854</v>
      </c>
      <c r="D480" s="144" t="s">
        <v>536</v>
      </c>
      <c r="E480" s="88"/>
      <c r="V480"/>
    </row>
    <row r="481" spans="1:22" ht="13.75" x14ac:dyDescent="0.25">
      <c r="A481" s="7">
        <f t="shared" si="18"/>
        <v>77</v>
      </c>
      <c r="B481" s="7" t="str">
        <f t="shared" si="19"/>
        <v>ALB / Public Body / Other77</v>
      </c>
      <c r="C481" s="125" t="s">
        <v>854</v>
      </c>
      <c r="D481" s="144" t="s">
        <v>537</v>
      </c>
      <c r="E481" s="88"/>
      <c r="V481"/>
    </row>
    <row r="482" spans="1:22" ht="13.75" x14ac:dyDescent="0.25">
      <c r="A482" s="7">
        <f t="shared" si="18"/>
        <v>78</v>
      </c>
      <c r="B482" s="7" t="str">
        <f t="shared" si="19"/>
        <v>ALB / Public Body / Other78</v>
      </c>
      <c r="C482" s="125" t="s">
        <v>854</v>
      </c>
      <c r="D482" s="144" t="s">
        <v>538</v>
      </c>
      <c r="E482" s="88"/>
      <c r="V482"/>
    </row>
    <row r="483" spans="1:22" ht="13.75" x14ac:dyDescent="0.25">
      <c r="A483" s="7">
        <f t="shared" si="18"/>
        <v>79</v>
      </c>
      <c r="B483" s="7" t="str">
        <f t="shared" si="19"/>
        <v>ALB / Public Body / Other79</v>
      </c>
      <c r="C483" s="125" t="s">
        <v>854</v>
      </c>
      <c r="D483" s="144" t="s">
        <v>462</v>
      </c>
      <c r="E483" s="88"/>
      <c r="V483"/>
    </row>
    <row r="484" spans="1:22" ht="13.75" x14ac:dyDescent="0.25">
      <c r="A484" s="7">
        <f t="shared" si="18"/>
        <v>80</v>
      </c>
      <c r="B484" s="7" t="str">
        <f t="shared" si="19"/>
        <v>ALB / Public Body / Other80</v>
      </c>
      <c r="C484" s="125" t="s">
        <v>854</v>
      </c>
      <c r="D484" s="144" t="s">
        <v>564</v>
      </c>
      <c r="E484" s="88"/>
      <c r="V484"/>
    </row>
    <row r="485" spans="1:22" ht="13.75" x14ac:dyDescent="0.25">
      <c r="A485" s="7">
        <f t="shared" si="18"/>
        <v>81</v>
      </c>
      <c r="B485" s="7" t="str">
        <f t="shared" si="19"/>
        <v>ALB / Public Body / Other81</v>
      </c>
      <c r="C485" s="125" t="s">
        <v>854</v>
      </c>
      <c r="D485" s="144" t="s">
        <v>539</v>
      </c>
      <c r="E485" s="88"/>
      <c r="V485"/>
    </row>
    <row r="486" spans="1:22" ht="13.75" x14ac:dyDescent="0.25">
      <c r="A486" s="7">
        <f t="shared" si="18"/>
        <v>82</v>
      </c>
      <c r="B486" s="7" t="str">
        <f t="shared" si="19"/>
        <v>ALB / Public Body / Other82</v>
      </c>
      <c r="C486" s="125" t="s">
        <v>854</v>
      </c>
      <c r="D486" s="144" t="s">
        <v>860</v>
      </c>
      <c r="E486" s="88"/>
      <c r="V486"/>
    </row>
    <row r="487" spans="1:22" ht="13.75" x14ac:dyDescent="0.25">
      <c r="A487" s="7">
        <f t="shared" si="18"/>
        <v>83</v>
      </c>
      <c r="B487" s="7" t="str">
        <f t="shared" si="19"/>
        <v>ALB / Public Body / Other83</v>
      </c>
      <c r="C487" s="125" t="s">
        <v>854</v>
      </c>
      <c r="D487" s="144" t="s">
        <v>463</v>
      </c>
      <c r="E487" s="88"/>
      <c r="V487"/>
    </row>
    <row r="488" spans="1:22" ht="13.75" x14ac:dyDescent="0.25">
      <c r="A488" s="7">
        <f t="shared" si="18"/>
        <v>84</v>
      </c>
      <c r="B488" s="7" t="str">
        <f t="shared" si="19"/>
        <v>ALB / Public Body / Other84</v>
      </c>
      <c r="C488" s="125" t="s">
        <v>854</v>
      </c>
      <c r="D488" s="144" t="s">
        <v>464</v>
      </c>
      <c r="E488" s="88"/>
      <c r="V488"/>
    </row>
    <row r="489" spans="1:22" ht="13.75" x14ac:dyDescent="0.25">
      <c r="A489" s="7">
        <f t="shared" si="18"/>
        <v>85</v>
      </c>
      <c r="B489" s="7" t="str">
        <f t="shared" si="19"/>
        <v>ALB / Public Body / Other85</v>
      </c>
      <c r="C489" s="125" t="s">
        <v>854</v>
      </c>
      <c r="D489" s="144" t="s">
        <v>465</v>
      </c>
      <c r="E489" s="88"/>
      <c r="V489"/>
    </row>
    <row r="490" spans="1:22" ht="13.75" x14ac:dyDescent="0.25">
      <c r="A490" s="7">
        <f t="shared" si="18"/>
        <v>86</v>
      </c>
      <c r="B490" s="7" t="str">
        <f t="shared" si="19"/>
        <v>ALB / Public Body / Other86</v>
      </c>
      <c r="C490" s="125" t="s">
        <v>854</v>
      </c>
      <c r="D490" s="144" t="s">
        <v>466</v>
      </c>
      <c r="E490" s="88"/>
      <c r="V490"/>
    </row>
    <row r="491" spans="1:22" ht="13.75" x14ac:dyDescent="0.25">
      <c r="A491" s="7">
        <f t="shared" si="18"/>
        <v>87</v>
      </c>
      <c r="B491" s="7" t="str">
        <f t="shared" si="19"/>
        <v>ALB / Public Body / Other87</v>
      </c>
      <c r="C491" s="125" t="s">
        <v>854</v>
      </c>
      <c r="D491" s="144" t="s">
        <v>540</v>
      </c>
      <c r="E491" s="88"/>
      <c r="V491"/>
    </row>
    <row r="492" spans="1:22" ht="13.75" x14ac:dyDescent="0.25">
      <c r="A492" s="7">
        <f t="shared" si="18"/>
        <v>88</v>
      </c>
      <c r="B492" s="7" t="str">
        <f t="shared" si="19"/>
        <v>ALB / Public Body / Other88</v>
      </c>
      <c r="C492" s="125" t="s">
        <v>854</v>
      </c>
      <c r="D492" s="144" t="s">
        <v>467</v>
      </c>
      <c r="E492" s="88"/>
      <c r="V492"/>
    </row>
    <row r="493" spans="1:22" ht="13.75" x14ac:dyDescent="0.25">
      <c r="A493" s="7">
        <f t="shared" si="18"/>
        <v>89</v>
      </c>
      <c r="B493" s="7" t="str">
        <f t="shared" si="19"/>
        <v>ALB / Public Body / Other89</v>
      </c>
      <c r="C493" s="125" t="s">
        <v>854</v>
      </c>
      <c r="D493" s="144" t="s">
        <v>541</v>
      </c>
      <c r="E493" s="88"/>
      <c r="V493"/>
    </row>
    <row r="494" spans="1:22" ht="13.75" x14ac:dyDescent="0.25">
      <c r="A494" s="7">
        <f t="shared" si="18"/>
        <v>90</v>
      </c>
      <c r="B494" s="7" t="str">
        <f t="shared" si="19"/>
        <v>ALB / Public Body / Other90</v>
      </c>
      <c r="C494" s="125" t="s">
        <v>854</v>
      </c>
      <c r="D494" s="144" t="s">
        <v>861</v>
      </c>
      <c r="E494" s="88"/>
      <c r="V494"/>
    </row>
    <row r="495" spans="1:22" ht="13.75" x14ac:dyDescent="0.25">
      <c r="A495" s="7">
        <f t="shared" si="18"/>
        <v>91</v>
      </c>
      <c r="B495" s="7" t="str">
        <f t="shared" si="19"/>
        <v>ALB / Public Body / Other91</v>
      </c>
      <c r="C495" s="125" t="s">
        <v>854</v>
      </c>
      <c r="D495" s="144" t="s">
        <v>469</v>
      </c>
      <c r="E495" s="88"/>
      <c r="V495"/>
    </row>
    <row r="496" spans="1:22" ht="13.75" x14ac:dyDescent="0.25">
      <c r="A496" s="7">
        <f t="shared" si="18"/>
        <v>92</v>
      </c>
      <c r="B496" s="7" t="str">
        <f t="shared" si="19"/>
        <v>ALB / Public Body / Other92</v>
      </c>
      <c r="C496" s="125" t="s">
        <v>854</v>
      </c>
      <c r="D496" s="144" t="s">
        <v>470</v>
      </c>
      <c r="E496" s="88"/>
      <c r="V496"/>
    </row>
    <row r="497" spans="1:22" ht="13.75" x14ac:dyDescent="0.25">
      <c r="A497" s="7">
        <f t="shared" si="18"/>
        <v>93</v>
      </c>
      <c r="B497" s="7" t="str">
        <f t="shared" si="19"/>
        <v>ALB / Public Body / Other93</v>
      </c>
      <c r="C497" s="125" t="s">
        <v>854</v>
      </c>
      <c r="D497" s="144" t="s">
        <v>542</v>
      </c>
      <c r="E497" s="88"/>
      <c r="V497"/>
    </row>
    <row r="498" spans="1:22" ht="13.75" x14ac:dyDescent="0.25">
      <c r="A498" s="7">
        <f t="shared" si="18"/>
        <v>94</v>
      </c>
      <c r="B498" s="7" t="str">
        <f t="shared" si="19"/>
        <v>ALB / Public Body / Other94</v>
      </c>
      <c r="C498" s="125" t="s">
        <v>854</v>
      </c>
      <c r="D498" s="144" t="s">
        <v>471</v>
      </c>
      <c r="E498" s="88"/>
      <c r="V498"/>
    </row>
    <row r="499" spans="1:22" ht="13.75" x14ac:dyDescent="0.25">
      <c r="A499" s="7">
        <f t="shared" si="18"/>
        <v>95</v>
      </c>
      <c r="B499" s="7" t="str">
        <f t="shared" si="19"/>
        <v>ALB / Public Body / Other95</v>
      </c>
      <c r="C499" s="125" t="s">
        <v>854</v>
      </c>
      <c r="D499" s="144" t="s">
        <v>472</v>
      </c>
      <c r="E499" s="88"/>
      <c r="V499"/>
    </row>
    <row r="500" spans="1:22" ht="13.75" x14ac:dyDescent="0.25">
      <c r="A500" s="7">
        <f t="shared" si="18"/>
        <v>96</v>
      </c>
      <c r="B500" s="7" t="str">
        <f t="shared" si="19"/>
        <v>ALB / Public Body / Other96</v>
      </c>
      <c r="C500" s="125" t="s">
        <v>854</v>
      </c>
      <c r="D500" s="144" t="s">
        <v>468</v>
      </c>
      <c r="E500" s="88"/>
      <c r="V500"/>
    </row>
    <row r="501" spans="1:22" ht="13.75" x14ac:dyDescent="0.25">
      <c r="A501" s="7">
        <f t="shared" si="18"/>
        <v>97</v>
      </c>
      <c r="B501" s="7" t="str">
        <f t="shared" si="19"/>
        <v>ALB / Public Body / Other97</v>
      </c>
      <c r="C501" s="125" t="s">
        <v>854</v>
      </c>
      <c r="D501" s="144" t="s">
        <v>473</v>
      </c>
      <c r="E501" s="88"/>
      <c r="V501"/>
    </row>
    <row r="502" spans="1:22" ht="13.75" x14ac:dyDescent="0.25">
      <c r="A502" s="7">
        <f t="shared" si="18"/>
        <v>98</v>
      </c>
      <c r="B502" s="7" t="str">
        <f t="shared" si="19"/>
        <v>ALB / Public Body / Other98</v>
      </c>
      <c r="C502" s="125" t="s">
        <v>854</v>
      </c>
      <c r="D502" s="144" t="s">
        <v>565</v>
      </c>
      <c r="E502" s="88"/>
      <c r="V502"/>
    </row>
    <row r="503" spans="1:22" ht="13.75" x14ac:dyDescent="0.25">
      <c r="A503" s="7">
        <f t="shared" si="18"/>
        <v>99</v>
      </c>
      <c r="B503" s="7" t="str">
        <f t="shared" si="19"/>
        <v>ALB / Public Body / Other99</v>
      </c>
      <c r="C503" s="125" t="s">
        <v>854</v>
      </c>
      <c r="D503" s="144" t="s">
        <v>474</v>
      </c>
      <c r="E503" s="88"/>
      <c r="V503"/>
    </row>
    <row r="504" spans="1:22" ht="13.75" x14ac:dyDescent="0.25">
      <c r="A504" s="7">
        <f t="shared" si="18"/>
        <v>100</v>
      </c>
      <c r="B504" s="7" t="str">
        <f t="shared" si="19"/>
        <v>ALB / Public Body / Other100</v>
      </c>
      <c r="C504" s="125" t="s">
        <v>854</v>
      </c>
      <c r="D504" s="144" t="s">
        <v>475</v>
      </c>
      <c r="E504" s="88"/>
      <c r="V504"/>
    </row>
    <row r="505" spans="1:22" ht="13.75" x14ac:dyDescent="0.25">
      <c r="A505" s="7">
        <f t="shared" si="18"/>
        <v>101</v>
      </c>
      <c r="B505" s="7" t="str">
        <f t="shared" si="19"/>
        <v>ALB / Public Body / Other101</v>
      </c>
      <c r="C505" s="125" t="s">
        <v>854</v>
      </c>
      <c r="D505" s="144" t="s">
        <v>476</v>
      </c>
      <c r="E505" s="88"/>
      <c r="V505"/>
    </row>
    <row r="506" spans="1:22" ht="13.75" x14ac:dyDescent="0.25">
      <c r="A506" s="7">
        <f t="shared" si="18"/>
        <v>102</v>
      </c>
      <c r="B506" s="7" t="str">
        <f t="shared" si="19"/>
        <v>ALB / Public Body / Other102</v>
      </c>
      <c r="C506" s="125" t="s">
        <v>854</v>
      </c>
      <c r="D506" s="144" t="s">
        <v>543</v>
      </c>
      <c r="E506" s="88"/>
      <c r="V506"/>
    </row>
    <row r="507" spans="1:22" ht="13.75" x14ac:dyDescent="0.25">
      <c r="A507" s="7">
        <f t="shared" si="18"/>
        <v>103</v>
      </c>
      <c r="B507" s="7" t="str">
        <f t="shared" si="19"/>
        <v>ALB / Public Body / Other103</v>
      </c>
      <c r="C507" s="125" t="s">
        <v>854</v>
      </c>
      <c r="D507" s="144" t="s">
        <v>544</v>
      </c>
      <c r="E507" s="88"/>
      <c r="V507"/>
    </row>
    <row r="508" spans="1:22" ht="13.75" x14ac:dyDescent="0.25">
      <c r="A508" s="7">
        <f t="shared" si="18"/>
        <v>104</v>
      </c>
      <c r="B508" s="7" t="str">
        <f t="shared" si="19"/>
        <v>ALB / Public Body / Other104</v>
      </c>
      <c r="C508" s="125" t="s">
        <v>854</v>
      </c>
      <c r="D508" s="144" t="s">
        <v>545</v>
      </c>
      <c r="E508" s="88"/>
      <c r="V508"/>
    </row>
    <row r="509" spans="1:22" ht="13.75" x14ac:dyDescent="0.25">
      <c r="A509" s="7">
        <f t="shared" si="18"/>
        <v>105</v>
      </c>
      <c r="B509" s="7" t="str">
        <f t="shared" si="19"/>
        <v>ALB / Public Body / Other105</v>
      </c>
      <c r="C509" s="125" t="s">
        <v>854</v>
      </c>
      <c r="D509" s="144" t="s">
        <v>546</v>
      </c>
      <c r="E509" s="88"/>
      <c r="V509"/>
    </row>
    <row r="510" spans="1:22" ht="13.75" x14ac:dyDescent="0.25">
      <c r="A510" s="7">
        <f t="shared" si="18"/>
        <v>106</v>
      </c>
      <c r="B510" s="7" t="str">
        <f t="shared" si="19"/>
        <v>ALB / Public Body / Other106</v>
      </c>
      <c r="C510" s="125" t="s">
        <v>854</v>
      </c>
      <c r="D510" s="144" t="s">
        <v>547</v>
      </c>
      <c r="E510" s="88"/>
      <c r="V510"/>
    </row>
    <row r="511" spans="1:22" ht="13.75" x14ac:dyDescent="0.25">
      <c r="A511" s="7">
        <f t="shared" si="18"/>
        <v>107</v>
      </c>
      <c r="B511" s="7" t="str">
        <f t="shared" si="19"/>
        <v>ALB / Public Body / Other107</v>
      </c>
      <c r="C511" s="125" t="s">
        <v>854</v>
      </c>
      <c r="D511" s="144" t="s">
        <v>548</v>
      </c>
      <c r="E511" s="88"/>
      <c r="V511"/>
    </row>
    <row r="512" spans="1:22" ht="13.75" x14ac:dyDescent="0.25">
      <c r="A512" s="7">
        <f t="shared" si="18"/>
        <v>108</v>
      </c>
      <c r="B512" s="7" t="str">
        <f t="shared" si="19"/>
        <v>ALB / Public Body / Other108</v>
      </c>
      <c r="C512" s="125" t="s">
        <v>854</v>
      </c>
      <c r="D512" s="144" t="s">
        <v>479</v>
      </c>
      <c r="E512" s="88"/>
      <c r="V512"/>
    </row>
    <row r="513" spans="1:22" ht="13.75" x14ac:dyDescent="0.25">
      <c r="A513" s="7">
        <f t="shared" si="18"/>
        <v>109</v>
      </c>
      <c r="B513" s="7" t="str">
        <f t="shared" si="19"/>
        <v>ALB / Public Body / Other109</v>
      </c>
      <c r="C513" s="125" t="s">
        <v>854</v>
      </c>
      <c r="D513" s="144" t="s">
        <v>549</v>
      </c>
      <c r="E513" s="88"/>
      <c r="V513"/>
    </row>
    <row r="514" spans="1:22" ht="13.75" x14ac:dyDescent="0.25">
      <c r="A514" s="7">
        <f t="shared" si="18"/>
        <v>110</v>
      </c>
      <c r="B514" s="7" t="str">
        <f t="shared" si="19"/>
        <v>ALB / Public Body / Other110</v>
      </c>
      <c r="C514" s="125" t="s">
        <v>854</v>
      </c>
      <c r="D514" s="144" t="s">
        <v>550</v>
      </c>
      <c r="E514" s="88"/>
      <c r="V514"/>
    </row>
    <row r="515" spans="1:22" ht="13.75" x14ac:dyDescent="0.25">
      <c r="A515" s="7">
        <f t="shared" si="18"/>
        <v>111</v>
      </c>
      <c r="B515" s="7" t="str">
        <f t="shared" si="19"/>
        <v>ALB / Public Body / Other111</v>
      </c>
      <c r="C515" s="125" t="s">
        <v>854</v>
      </c>
      <c r="D515" s="144" t="s">
        <v>551</v>
      </c>
      <c r="E515" s="88"/>
      <c r="V515"/>
    </row>
    <row r="516" spans="1:22" ht="13.75" x14ac:dyDescent="0.25">
      <c r="A516" s="7">
        <f t="shared" ref="A516:A550" si="20">IF(C516&lt;&gt;C515,1,A515+1)</f>
        <v>112</v>
      </c>
      <c r="B516" s="7" t="str">
        <f t="shared" ref="B516:B550" si="21">C516&amp;A516</f>
        <v>ALB / Public Body / Other112</v>
      </c>
      <c r="C516" s="125" t="s">
        <v>854</v>
      </c>
      <c r="D516" s="144" t="s">
        <v>862</v>
      </c>
      <c r="E516" s="88"/>
      <c r="V516"/>
    </row>
    <row r="517" spans="1:22" ht="13.75" x14ac:dyDescent="0.25">
      <c r="A517" s="7">
        <f t="shared" si="20"/>
        <v>113</v>
      </c>
      <c r="B517" s="7" t="str">
        <f t="shared" si="21"/>
        <v>ALB / Public Body / Other113</v>
      </c>
      <c r="C517" s="125" t="s">
        <v>854</v>
      </c>
      <c r="D517" s="144" t="s">
        <v>552</v>
      </c>
      <c r="E517" s="88"/>
      <c r="V517"/>
    </row>
    <row r="518" spans="1:22" ht="13.75" x14ac:dyDescent="0.25">
      <c r="A518" s="7">
        <f t="shared" si="20"/>
        <v>114</v>
      </c>
      <c r="B518" s="7" t="str">
        <f t="shared" si="21"/>
        <v>ALB / Public Body / Other114</v>
      </c>
      <c r="C518" s="125" t="s">
        <v>854</v>
      </c>
      <c r="D518" s="144" t="s">
        <v>863</v>
      </c>
      <c r="E518" s="88"/>
      <c r="V518"/>
    </row>
    <row r="519" spans="1:22" ht="13.75" x14ac:dyDescent="0.25">
      <c r="A519" s="7">
        <f t="shared" si="20"/>
        <v>115</v>
      </c>
      <c r="B519" s="7" t="str">
        <f t="shared" si="21"/>
        <v>ALB / Public Body / Other115</v>
      </c>
      <c r="C519" s="125" t="s">
        <v>854</v>
      </c>
      <c r="D519" s="144" t="s">
        <v>553</v>
      </c>
      <c r="E519" s="88"/>
      <c r="V519"/>
    </row>
    <row r="520" spans="1:22" ht="13.75" x14ac:dyDescent="0.25">
      <c r="A520" s="7">
        <f t="shared" si="20"/>
        <v>116</v>
      </c>
      <c r="B520" s="7" t="str">
        <f t="shared" si="21"/>
        <v>ALB / Public Body / Other116</v>
      </c>
      <c r="C520" s="125" t="s">
        <v>854</v>
      </c>
      <c r="D520" s="144" t="s">
        <v>481</v>
      </c>
      <c r="E520" s="88"/>
      <c r="V520"/>
    </row>
    <row r="521" spans="1:22" ht="13.75" x14ac:dyDescent="0.25">
      <c r="A521" s="7">
        <f t="shared" si="20"/>
        <v>117</v>
      </c>
      <c r="B521" s="7" t="str">
        <f t="shared" si="21"/>
        <v>ALB / Public Body / Other117</v>
      </c>
      <c r="C521" s="125" t="s">
        <v>854</v>
      </c>
      <c r="D521" s="144" t="s">
        <v>554</v>
      </c>
      <c r="E521" s="88"/>
      <c r="V521"/>
    </row>
    <row r="522" spans="1:22" ht="13.75" x14ac:dyDescent="0.25">
      <c r="A522" s="7">
        <f t="shared" si="20"/>
        <v>118</v>
      </c>
      <c r="B522" s="7" t="str">
        <f t="shared" si="21"/>
        <v>ALB / Public Body / Other118</v>
      </c>
      <c r="C522" s="125" t="s">
        <v>854</v>
      </c>
      <c r="D522" s="144" t="s">
        <v>482</v>
      </c>
      <c r="E522" s="88"/>
      <c r="V522"/>
    </row>
    <row r="523" spans="1:22" ht="13.75" x14ac:dyDescent="0.25">
      <c r="A523" s="7">
        <f t="shared" si="20"/>
        <v>119</v>
      </c>
      <c r="B523" s="7" t="str">
        <f t="shared" si="21"/>
        <v>ALB / Public Body / Other119</v>
      </c>
      <c r="C523" s="125" t="s">
        <v>854</v>
      </c>
      <c r="D523" s="144" t="s">
        <v>555</v>
      </c>
      <c r="E523" s="88"/>
      <c r="V523"/>
    </row>
    <row r="524" spans="1:22" ht="13.75" x14ac:dyDescent="0.25">
      <c r="A524" s="7">
        <f t="shared" si="20"/>
        <v>120</v>
      </c>
      <c r="B524" s="7" t="str">
        <f t="shared" si="21"/>
        <v>ALB / Public Body / Other120</v>
      </c>
      <c r="C524" s="125" t="s">
        <v>854</v>
      </c>
      <c r="D524" s="144" t="s">
        <v>483</v>
      </c>
      <c r="E524" s="88"/>
      <c r="V524"/>
    </row>
    <row r="525" spans="1:22" ht="13.75" x14ac:dyDescent="0.25">
      <c r="A525" s="7">
        <f t="shared" si="20"/>
        <v>121</v>
      </c>
      <c r="B525" s="7" t="str">
        <f t="shared" si="21"/>
        <v>ALB / Public Body / Other121</v>
      </c>
      <c r="C525" s="125" t="s">
        <v>854</v>
      </c>
      <c r="D525" s="144" t="s">
        <v>484</v>
      </c>
      <c r="E525" s="88"/>
      <c r="V525"/>
    </row>
    <row r="526" spans="1:22" ht="13.75" x14ac:dyDescent="0.25">
      <c r="A526" s="7">
        <f t="shared" si="20"/>
        <v>122</v>
      </c>
      <c r="B526" s="7" t="str">
        <f t="shared" si="21"/>
        <v>ALB / Public Body / Other122</v>
      </c>
      <c r="C526" s="125" t="s">
        <v>854</v>
      </c>
      <c r="D526" s="144" t="s">
        <v>556</v>
      </c>
      <c r="E526" s="88"/>
      <c r="V526"/>
    </row>
    <row r="527" spans="1:22" ht="13.75" x14ac:dyDescent="0.25">
      <c r="A527" s="7">
        <f t="shared" si="20"/>
        <v>123</v>
      </c>
      <c r="B527" s="7" t="str">
        <f t="shared" si="21"/>
        <v>ALB / Public Body / Other123</v>
      </c>
      <c r="C527" s="125" t="s">
        <v>854</v>
      </c>
      <c r="D527" s="144" t="s">
        <v>557</v>
      </c>
      <c r="E527" s="88"/>
      <c r="V527"/>
    </row>
    <row r="528" spans="1:22" ht="13.75" x14ac:dyDescent="0.25">
      <c r="A528" s="7">
        <f t="shared" si="20"/>
        <v>124</v>
      </c>
      <c r="B528" s="7" t="str">
        <f t="shared" si="21"/>
        <v>ALB / Public Body / Other124</v>
      </c>
      <c r="C528" s="125" t="s">
        <v>854</v>
      </c>
      <c r="D528" s="144" t="s">
        <v>477</v>
      </c>
      <c r="E528" s="88"/>
      <c r="V528"/>
    </row>
    <row r="529" spans="1:22" ht="13.75" x14ac:dyDescent="0.25">
      <c r="A529" s="7">
        <f t="shared" si="20"/>
        <v>125</v>
      </c>
      <c r="B529" s="7" t="str">
        <f t="shared" si="21"/>
        <v>ALB / Public Body / Other125</v>
      </c>
      <c r="C529" s="125" t="s">
        <v>854</v>
      </c>
      <c r="D529" s="144" t="s">
        <v>485</v>
      </c>
      <c r="E529" s="88"/>
      <c r="V529"/>
    </row>
    <row r="530" spans="1:22" ht="13.75" x14ac:dyDescent="0.25">
      <c r="A530" s="7">
        <f t="shared" si="20"/>
        <v>126</v>
      </c>
      <c r="B530" s="7" t="str">
        <f t="shared" si="21"/>
        <v>ALB / Public Body / Other126</v>
      </c>
      <c r="C530" s="125" t="s">
        <v>854</v>
      </c>
      <c r="D530" s="144" t="s">
        <v>486</v>
      </c>
      <c r="E530" s="88"/>
      <c r="V530"/>
    </row>
    <row r="531" spans="1:22" ht="13.75" x14ac:dyDescent="0.25">
      <c r="A531" s="7">
        <f t="shared" si="20"/>
        <v>127</v>
      </c>
      <c r="B531" s="7" t="str">
        <f t="shared" si="21"/>
        <v>ALB / Public Body / Other127</v>
      </c>
      <c r="C531" s="125" t="s">
        <v>854</v>
      </c>
      <c r="D531" s="144" t="s">
        <v>864</v>
      </c>
      <c r="E531" s="88"/>
      <c r="V531"/>
    </row>
    <row r="532" spans="1:22" ht="13.75" x14ac:dyDescent="0.25">
      <c r="A532" s="7">
        <f t="shared" si="20"/>
        <v>128</v>
      </c>
      <c r="B532" s="7" t="str">
        <f t="shared" si="21"/>
        <v>ALB / Public Body / Other128</v>
      </c>
      <c r="C532" s="125" t="s">
        <v>854</v>
      </c>
      <c r="D532" s="144" t="s">
        <v>487</v>
      </c>
      <c r="E532" s="88"/>
      <c r="V532"/>
    </row>
    <row r="533" spans="1:22" ht="13.75" x14ac:dyDescent="0.25">
      <c r="A533" s="7">
        <f t="shared" si="20"/>
        <v>129</v>
      </c>
      <c r="B533" s="7" t="str">
        <f t="shared" si="21"/>
        <v>ALB / Public Body / Other129</v>
      </c>
      <c r="C533" s="125" t="s">
        <v>854</v>
      </c>
      <c r="D533" s="144" t="s">
        <v>558</v>
      </c>
      <c r="E533" s="88"/>
      <c r="V533"/>
    </row>
    <row r="534" spans="1:22" ht="13.75" x14ac:dyDescent="0.25">
      <c r="A534" s="7">
        <f t="shared" si="20"/>
        <v>130</v>
      </c>
      <c r="B534" s="7" t="str">
        <f t="shared" si="21"/>
        <v>ALB / Public Body / Other130</v>
      </c>
      <c r="C534" s="125" t="s">
        <v>854</v>
      </c>
      <c r="D534" s="144" t="s">
        <v>559</v>
      </c>
      <c r="E534" s="88"/>
      <c r="V534"/>
    </row>
    <row r="535" spans="1:22" ht="13.75" x14ac:dyDescent="0.25">
      <c r="A535" s="7">
        <f t="shared" si="20"/>
        <v>131</v>
      </c>
      <c r="B535" s="7" t="str">
        <f t="shared" si="21"/>
        <v>ALB / Public Body / Other131</v>
      </c>
      <c r="C535" s="125" t="s">
        <v>854</v>
      </c>
      <c r="D535" s="144" t="s">
        <v>488</v>
      </c>
      <c r="E535" s="88"/>
      <c r="V535"/>
    </row>
    <row r="536" spans="1:22" ht="13.75" x14ac:dyDescent="0.25">
      <c r="A536" s="7">
        <f t="shared" si="20"/>
        <v>132</v>
      </c>
      <c r="B536" s="7" t="str">
        <f t="shared" si="21"/>
        <v>ALB / Public Body / Other132</v>
      </c>
      <c r="C536" s="125" t="s">
        <v>854</v>
      </c>
      <c r="D536" s="144" t="s">
        <v>865</v>
      </c>
      <c r="E536" s="88"/>
      <c r="V536"/>
    </row>
    <row r="537" spans="1:22" ht="13.75" x14ac:dyDescent="0.25">
      <c r="A537" s="7">
        <f t="shared" si="20"/>
        <v>133</v>
      </c>
      <c r="B537" s="7" t="str">
        <f t="shared" si="21"/>
        <v>ALB / Public Body / Other133</v>
      </c>
      <c r="C537" s="125" t="s">
        <v>854</v>
      </c>
      <c r="D537" s="144" t="s">
        <v>478</v>
      </c>
      <c r="E537" s="88"/>
      <c r="V537"/>
    </row>
    <row r="538" spans="1:22" ht="13.75" x14ac:dyDescent="0.25">
      <c r="A538" s="7">
        <f t="shared" si="20"/>
        <v>134</v>
      </c>
      <c r="B538" s="7" t="str">
        <f t="shared" si="21"/>
        <v>ALB / Public Body / Other134</v>
      </c>
      <c r="C538" s="125" t="s">
        <v>854</v>
      </c>
      <c r="D538" s="144" t="s">
        <v>489</v>
      </c>
      <c r="E538" s="88"/>
      <c r="V538"/>
    </row>
    <row r="539" spans="1:22" ht="13.75" x14ac:dyDescent="0.25">
      <c r="A539" s="7">
        <f t="shared" si="20"/>
        <v>135</v>
      </c>
      <c r="B539" s="7" t="str">
        <f t="shared" si="21"/>
        <v>ALB / Public Body / Other135</v>
      </c>
      <c r="C539" s="125" t="s">
        <v>854</v>
      </c>
      <c r="D539" s="144" t="s">
        <v>490</v>
      </c>
      <c r="E539" s="16"/>
      <c r="V539"/>
    </row>
    <row r="540" spans="1:22" ht="13.75" x14ac:dyDescent="0.25">
      <c r="A540" s="7">
        <f t="shared" si="20"/>
        <v>136</v>
      </c>
      <c r="B540" s="7" t="str">
        <f t="shared" si="21"/>
        <v>ALB / Public Body / Other136</v>
      </c>
      <c r="C540" s="125" t="s">
        <v>854</v>
      </c>
      <c r="D540" s="144" t="s">
        <v>450</v>
      </c>
      <c r="E540" s="16"/>
      <c r="V540"/>
    </row>
    <row r="541" spans="1:22" ht="13.75" x14ac:dyDescent="0.25">
      <c r="A541" s="7">
        <f t="shared" si="20"/>
        <v>137</v>
      </c>
      <c r="B541" s="7" t="str">
        <f t="shared" si="21"/>
        <v>ALB / Public Body / Other137</v>
      </c>
      <c r="C541" s="125" t="s">
        <v>854</v>
      </c>
      <c r="D541" s="144" t="s">
        <v>453</v>
      </c>
      <c r="E541" s="16"/>
      <c r="V541"/>
    </row>
    <row r="542" spans="1:22" ht="13.75" x14ac:dyDescent="0.25">
      <c r="A542" s="7">
        <f t="shared" si="20"/>
        <v>138</v>
      </c>
      <c r="B542" s="7" t="str">
        <f t="shared" si="21"/>
        <v>ALB / Public Body / Other138</v>
      </c>
      <c r="C542" s="125" t="s">
        <v>854</v>
      </c>
      <c r="D542" s="144" t="s">
        <v>480</v>
      </c>
      <c r="E542" s="16"/>
      <c r="V542"/>
    </row>
    <row r="543" spans="1:22" ht="13.75" x14ac:dyDescent="0.25">
      <c r="A543" s="7">
        <f t="shared" si="20"/>
        <v>139</v>
      </c>
      <c r="B543" s="7" t="str">
        <f t="shared" si="21"/>
        <v>ALB / Public Body / Other139</v>
      </c>
      <c r="C543" s="125" t="s">
        <v>854</v>
      </c>
      <c r="D543" s="144" t="s">
        <v>560</v>
      </c>
      <c r="E543" s="16"/>
      <c r="V543"/>
    </row>
    <row r="544" spans="1:22" ht="13.75" x14ac:dyDescent="0.25">
      <c r="A544" s="7">
        <f t="shared" si="20"/>
        <v>140</v>
      </c>
      <c r="B544" s="7" t="str">
        <f t="shared" si="21"/>
        <v>ALB / Public Body / Other140</v>
      </c>
      <c r="C544" s="125" t="s">
        <v>854</v>
      </c>
      <c r="D544" s="144" t="s">
        <v>561</v>
      </c>
      <c r="E544" s="16"/>
      <c r="V544"/>
    </row>
    <row r="545" spans="1:22" ht="13.75" x14ac:dyDescent="0.25">
      <c r="A545" s="7">
        <f t="shared" si="20"/>
        <v>141</v>
      </c>
      <c r="B545" s="7" t="str">
        <f t="shared" si="21"/>
        <v>ALB / Public Body / Other141</v>
      </c>
      <c r="C545" s="125" t="s">
        <v>854</v>
      </c>
      <c r="D545" s="144" t="s">
        <v>562</v>
      </c>
      <c r="E545" s="16"/>
      <c r="V545"/>
    </row>
    <row r="546" spans="1:22" ht="13.75" x14ac:dyDescent="0.25">
      <c r="A546" s="7">
        <f t="shared" si="20"/>
        <v>142</v>
      </c>
      <c r="B546" s="7" t="str">
        <f t="shared" si="21"/>
        <v>ALB / Public Body / Other142</v>
      </c>
      <c r="C546" s="125" t="s">
        <v>854</v>
      </c>
      <c r="D546" s="144" t="s">
        <v>563</v>
      </c>
      <c r="E546" s="16"/>
      <c r="V546"/>
    </row>
    <row r="547" spans="1:22" ht="13.75" x14ac:dyDescent="0.25">
      <c r="A547" s="7">
        <f t="shared" si="20"/>
        <v>143</v>
      </c>
      <c r="B547" s="7" t="str">
        <f t="shared" si="21"/>
        <v>ALB / Public Body / Other143</v>
      </c>
      <c r="C547" s="125" t="s">
        <v>854</v>
      </c>
      <c r="D547" s="144" t="s">
        <v>491</v>
      </c>
      <c r="E547" s="16"/>
      <c r="V547"/>
    </row>
    <row r="548" spans="1:22" ht="13.75" x14ac:dyDescent="0.25">
      <c r="A548" s="7">
        <f t="shared" si="20"/>
        <v>144</v>
      </c>
      <c r="B548" s="7" t="str">
        <f t="shared" si="21"/>
        <v>ALB / Public Body / Other144</v>
      </c>
      <c r="C548" s="125" t="s">
        <v>854</v>
      </c>
      <c r="D548" s="144" t="s">
        <v>566</v>
      </c>
      <c r="E548" s="16"/>
      <c r="V548"/>
    </row>
    <row r="549" spans="1:22" ht="14.4" thickBot="1" x14ac:dyDescent="0.3">
      <c r="A549" s="7">
        <f t="shared" si="20"/>
        <v>145</v>
      </c>
      <c r="B549" s="7" t="str">
        <f t="shared" si="21"/>
        <v>ALB / Public Body / Other145</v>
      </c>
      <c r="C549" s="125" t="s">
        <v>854</v>
      </c>
      <c r="D549" s="145" t="s">
        <v>492</v>
      </c>
      <c r="E549" s="16"/>
      <c r="V549"/>
    </row>
    <row r="550" spans="1:22" ht="14.4" thickBot="1" x14ac:dyDescent="0.3">
      <c r="A550" s="7">
        <f t="shared" si="20"/>
        <v>1</v>
      </c>
      <c r="B550" s="7" t="str">
        <f t="shared" si="21"/>
        <v>Multi-Department Lead Campaigns1</v>
      </c>
      <c r="C550" s="146" t="s">
        <v>866</v>
      </c>
      <c r="D550" s="147"/>
      <c r="E550" s="16"/>
    </row>
    <row r="551" spans="1:22" ht="13.75" x14ac:dyDescent="0.25">
      <c r="D551"/>
      <c r="E551" s="16"/>
    </row>
    <row r="552" spans="1:22" ht="13.75" x14ac:dyDescent="0.25">
      <c r="D552"/>
      <c r="E552" s="16"/>
    </row>
    <row r="553" spans="1:22" ht="13.75" x14ac:dyDescent="0.25">
      <c r="D553"/>
      <c r="E553" s="16"/>
    </row>
    <row r="554" spans="1:22" ht="13.75" x14ac:dyDescent="0.25">
      <c r="D554"/>
      <c r="E554" s="16"/>
    </row>
    <row r="555" spans="1:22" ht="13.75" x14ac:dyDescent="0.25">
      <c r="D555"/>
      <c r="E555" s="16"/>
    </row>
    <row r="556" spans="1:22" ht="13.75" x14ac:dyDescent="0.25">
      <c r="D556"/>
      <c r="E556" s="16"/>
    </row>
    <row r="557" spans="1:22" ht="13.75" x14ac:dyDescent="0.25">
      <c r="D557"/>
      <c r="E557" s="16"/>
    </row>
    <row r="558" spans="1:22" ht="13.75" x14ac:dyDescent="0.25">
      <c r="D558"/>
      <c r="E558" s="16"/>
    </row>
    <row r="559" spans="1:22" ht="13.75" x14ac:dyDescent="0.25">
      <c r="D559"/>
      <c r="E559" s="16"/>
    </row>
    <row r="560" spans="1:22" ht="13.75" x14ac:dyDescent="0.25">
      <c r="D560"/>
      <c r="E560" s="16"/>
    </row>
    <row r="561" spans="4:5" ht="13.75" x14ac:dyDescent="0.25">
      <c r="D561"/>
      <c r="E561" s="16"/>
    </row>
    <row r="562" spans="4:5" ht="13.75" x14ac:dyDescent="0.25">
      <c r="D562"/>
      <c r="E562" s="16"/>
    </row>
    <row r="563" spans="4:5" ht="13.75" x14ac:dyDescent="0.25">
      <c r="D563"/>
      <c r="E563" s="16"/>
    </row>
    <row r="564" spans="4:5" ht="13.75" x14ac:dyDescent="0.25">
      <c r="D564"/>
      <c r="E564" s="16"/>
    </row>
    <row r="565" spans="4:5" ht="13.75" x14ac:dyDescent="0.25">
      <c r="D565"/>
      <c r="E565" s="16"/>
    </row>
    <row r="566" spans="4:5" ht="13.75" x14ac:dyDescent="0.25">
      <c r="D566"/>
      <c r="E566" s="16"/>
    </row>
    <row r="567" spans="4:5" ht="13.75" x14ac:dyDescent="0.25">
      <c r="D567"/>
      <c r="E567" s="16"/>
    </row>
    <row r="568" spans="4:5" ht="13.75" x14ac:dyDescent="0.25">
      <c r="D568"/>
      <c r="E568" s="16"/>
    </row>
    <row r="569" spans="4:5" ht="13.75" x14ac:dyDescent="0.25">
      <c r="D569"/>
      <c r="E569" s="16"/>
    </row>
    <row r="570" spans="4:5" ht="13.75" x14ac:dyDescent="0.25">
      <c r="D570"/>
      <c r="E570" s="16"/>
    </row>
    <row r="571" spans="4:5" ht="13.75" x14ac:dyDescent="0.25">
      <c r="D571"/>
      <c r="E571" s="16"/>
    </row>
    <row r="572" spans="4:5" ht="13.75" x14ac:dyDescent="0.25">
      <c r="D572"/>
      <c r="E572" s="16"/>
    </row>
    <row r="573" spans="4:5" ht="13.75" x14ac:dyDescent="0.25">
      <c r="D573"/>
      <c r="E573" s="16"/>
    </row>
    <row r="574" spans="4:5" ht="13.75" x14ac:dyDescent="0.25">
      <c r="D574"/>
      <c r="E574" s="16"/>
    </row>
    <row r="575" spans="4:5" ht="13.75" x14ac:dyDescent="0.25">
      <c r="D575"/>
      <c r="E575" s="16"/>
    </row>
    <row r="576" spans="4:5" ht="13.75" x14ac:dyDescent="0.25">
      <c r="D576"/>
      <c r="E576" s="16"/>
    </row>
    <row r="577" spans="4:5" ht="13.75" x14ac:dyDescent="0.25">
      <c r="D577"/>
      <c r="E577" s="16"/>
    </row>
    <row r="578" spans="4:5" ht="13.75" x14ac:dyDescent="0.25">
      <c r="D578"/>
      <c r="E578" s="16"/>
    </row>
    <row r="579" spans="4:5" ht="13.75" x14ac:dyDescent="0.25">
      <c r="D579"/>
      <c r="E579" s="16"/>
    </row>
    <row r="580" spans="4:5" ht="13.75" x14ac:dyDescent="0.25">
      <c r="D580"/>
      <c r="E580" s="16"/>
    </row>
    <row r="581" spans="4:5" ht="13.75" x14ac:dyDescent="0.25">
      <c r="D581"/>
      <c r="E581" s="16"/>
    </row>
    <row r="582" spans="4:5" ht="13.75" x14ac:dyDescent="0.25">
      <c r="D582"/>
      <c r="E582" s="16"/>
    </row>
    <row r="583" spans="4:5" ht="13.75" x14ac:dyDescent="0.25">
      <c r="D583"/>
      <c r="E583" s="16"/>
    </row>
    <row r="584" spans="4:5" ht="13.75" x14ac:dyDescent="0.25">
      <c r="D584"/>
      <c r="E584" s="16"/>
    </row>
    <row r="585" spans="4:5" ht="13.75" x14ac:dyDescent="0.25">
      <c r="D585"/>
      <c r="E585" s="16"/>
    </row>
    <row r="586" spans="4:5" ht="13.75" x14ac:dyDescent="0.25">
      <c r="D586"/>
      <c r="E586" s="16"/>
    </row>
    <row r="587" spans="4:5" ht="13.75" x14ac:dyDescent="0.25">
      <c r="D587"/>
      <c r="E587" s="16"/>
    </row>
    <row r="588" spans="4:5" ht="13.75" x14ac:dyDescent="0.25">
      <c r="D588"/>
      <c r="E588" s="16"/>
    </row>
    <row r="589" spans="4:5" ht="13.75" x14ac:dyDescent="0.25">
      <c r="D589"/>
      <c r="E589" s="16"/>
    </row>
    <row r="590" spans="4:5" ht="13.75" x14ac:dyDescent="0.25">
      <c r="D590"/>
      <c r="E590" s="16"/>
    </row>
    <row r="591" spans="4:5" ht="13.75" x14ac:dyDescent="0.25">
      <c r="D591"/>
      <c r="E591" s="16"/>
    </row>
    <row r="592" spans="4:5" ht="13.75" x14ac:dyDescent="0.25">
      <c r="D592"/>
      <c r="E592" s="16"/>
    </row>
    <row r="593" spans="4:5" ht="13.75" x14ac:dyDescent="0.25">
      <c r="D593"/>
      <c r="E593" s="16"/>
    </row>
    <row r="594" spans="4:5" ht="13.75" x14ac:dyDescent="0.25">
      <c r="D594"/>
      <c r="E594" s="16"/>
    </row>
    <row r="595" spans="4:5" ht="13.75" x14ac:dyDescent="0.25">
      <c r="D595"/>
      <c r="E595" s="16"/>
    </row>
    <row r="596" spans="4:5" ht="13.75" x14ac:dyDescent="0.25">
      <c r="D596"/>
      <c r="E596" s="16"/>
    </row>
    <row r="597" spans="4:5" ht="13.75" x14ac:dyDescent="0.25">
      <c r="D597"/>
      <c r="E597" s="16"/>
    </row>
    <row r="598" spans="4:5" ht="13.75" x14ac:dyDescent="0.25">
      <c r="D598"/>
      <c r="E598" s="16"/>
    </row>
    <row r="599" spans="4:5" ht="13.75" x14ac:dyDescent="0.25">
      <c r="D599"/>
      <c r="E599" s="16"/>
    </row>
    <row r="600" spans="4:5" ht="13.75" x14ac:dyDescent="0.25">
      <c r="D600"/>
      <c r="E600" s="16"/>
    </row>
    <row r="601" spans="4:5" ht="13.75" x14ac:dyDescent="0.25">
      <c r="D601"/>
      <c r="E601" s="16"/>
    </row>
    <row r="602" spans="4:5" ht="13.75" x14ac:dyDescent="0.25">
      <c r="D602"/>
      <c r="E602" s="16"/>
    </row>
    <row r="603" spans="4:5" ht="13.75" x14ac:dyDescent="0.25">
      <c r="D603"/>
      <c r="E603" s="16"/>
    </row>
    <row r="604" spans="4:5" ht="13.75" x14ac:dyDescent="0.25">
      <c r="D604"/>
      <c r="E604" s="16"/>
    </row>
    <row r="605" spans="4:5" ht="13.75" x14ac:dyDescent="0.25">
      <c r="D605"/>
      <c r="E605" s="16"/>
    </row>
    <row r="606" spans="4:5" ht="13.75" x14ac:dyDescent="0.25">
      <c r="D606"/>
      <c r="E606" s="16"/>
    </row>
    <row r="607" spans="4:5" ht="13.75" x14ac:dyDescent="0.25">
      <c r="D607"/>
      <c r="E607" s="16"/>
    </row>
    <row r="608" spans="4:5" ht="13.75" x14ac:dyDescent="0.25">
      <c r="D608"/>
      <c r="E608" s="16"/>
    </row>
    <row r="609" spans="4:5" ht="13.75" x14ac:dyDescent="0.25">
      <c r="D609"/>
      <c r="E609" s="16"/>
    </row>
    <row r="610" spans="4:5" ht="13.75" x14ac:dyDescent="0.25">
      <c r="D610"/>
      <c r="E610" s="16"/>
    </row>
    <row r="611" spans="4:5" ht="13.75" x14ac:dyDescent="0.25">
      <c r="D611"/>
      <c r="E611" s="16"/>
    </row>
    <row r="612" spans="4:5" ht="13.75" x14ac:dyDescent="0.25">
      <c r="D612"/>
      <c r="E612" s="16"/>
    </row>
    <row r="613" spans="4:5" ht="13.75" x14ac:dyDescent="0.25">
      <c r="D613"/>
      <c r="E613" s="16"/>
    </row>
    <row r="614" spans="4:5" ht="13.75" x14ac:dyDescent="0.25">
      <c r="D614"/>
      <c r="E614" s="16"/>
    </row>
    <row r="615" spans="4:5" ht="13.75" x14ac:dyDescent="0.25">
      <c r="D615"/>
      <c r="E615" s="16"/>
    </row>
    <row r="616" spans="4:5" ht="13.75" x14ac:dyDescent="0.25">
      <c r="D616"/>
      <c r="E616" s="16"/>
    </row>
    <row r="617" spans="4:5" ht="13.75" x14ac:dyDescent="0.25">
      <c r="D617"/>
      <c r="E617" s="16"/>
    </row>
    <row r="618" spans="4:5" ht="13.75" x14ac:dyDescent="0.25">
      <c r="D618"/>
      <c r="E618" s="16"/>
    </row>
    <row r="619" spans="4:5" ht="13.75" x14ac:dyDescent="0.25">
      <c r="D619"/>
      <c r="E619" s="16"/>
    </row>
    <row r="620" spans="4:5" ht="13.75" x14ac:dyDescent="0.25">
      <c r="D620"/>
      <c r="E620" s="16"/>
    </row>
    <row r="621" spans="4:5" ht="13.75" x14ac:dyDescent="0.25">
      <c r="D621"/>
      <c r="E621" s="16"/>
    </row>
    <row r="622" spans="4:5" ht="13.75" x14ac:dyDescent="0.25">
      <c r="D622"/>
      <c r="E622" s="16"/>
    </row>
    <row r="623" spans="4:5" ht="13.75" x14ac:dyDescent="0.25">
      <c r="D623"/>
      <c r="E623" s="16"/>
    </row>
    <row r="624" spans="4:5" ht="13.75" x14ac:dyDescent="0.25">
      <c r="D624"/>
      <c r="E624" s="16"/>
    </row>
    <row r="625" spans="4:5" ht="13.75" x14ac:dyDescent="0.25">
      <c r="D625"/>
      <c r="E625" s="16"/>
    </row>
    <row r="626" spans="4:5" ht="13.75" x14ac:dyDescent="0.25">
      <c r="D626"/>
      <c r="E626" s="16"/>
    </row>
    <row r="627" spans="4:5" ht="13.75" x14ac:dyDescent="0.25">
      <c r="D627"/>
      <c r="E627" s="16"/>
    </row>
    <row r="628" spans="4:5" ht="13.75" x14ac:dyDescent="0.25">
      <c r="D628"/>
      <c r="E628" s="16"/>
    </row>
    <row r="629" spans="4:5" ht="13.75" x14ac:dyDescent="0.25">
      <c r="D629"/>
      <c r="E629" s="16"/>
    </row>
    <row r="630" spans="4:5" ht="13.75" x14ac:dyDescent="0.25">
      <c r="D630"/>
      <c r="E630" s="16"/>
    </row>
    <row r="631" spans="4:5" ht="13.75" x14ac:dyDescent="0.25">
      <c r="D631"/>
      <c r="E631" s="16"/>
    </row>
    <row r="632" spans="4:5" ht="13.75" x14ac:dyDescent="0.25">
      <c r="D632"/>
      <c r="E632" s="16"/>
    </row>
    <row r="633" spans="4:5" ht="13.75" x14ac:dyDescent="0.25">
      <c r="D633"/>
      <c r="E633" s="16"/>
    </row>
    <row r="634" spans="4:5" ht="13.75" x14ac:dyDescent="0.25">
      <c r="D634"/>
      <c r="E634" s="16"/>
    </row>
    <row r="635" spans="4:5" ht="13.75" x14ac:dyDescent="0.25">
      <c r="D635"/>
      <c r="E635" s="16"/>
    </row>
    <row r="636" spans="4:5" ht="13.75" x14ac:dyDescent="0.25">
      <c r="D636"/>
      <c r="E636" s="16"/>
    </row>
    <row r="637" spans="4:5" ht="13.75" x14ac:dyDescent="0.25">
      <c r="D637"/>
      <c r="E637" s="16"/>
    </row>
    <row r="638" spans="4:5" ht="13.75" x14ac:dyDescent="0.25">
      <c r="D638"/>
      <c r="E638" s="16"/>
    </row>
    <row r="639" spans="4:5" ht="13.75" x14ac:dyDescent="0.25">
      <c r="D639"/>
      <c r="E639" s="16"/>
    </row>
    <row r="640" spans="4:5" ht="13.75" x14ac:dyDescent="0.25">
      <c r="D640"/>
      <c r="E640" s="16"/>
    </row>
    <row r="641" spans="4:5" ht="13.75" x14ac:dyDescent="0.25">
      <c r="D641"/>
      <c r="E641" s="16"/>
    </row>
    <row r="642" spans="4:5" ht="13.75" x14ac:dyDescent="0.25">
      <c r="D642"/>
      <c r="E642" s="16"/>
    </row>
    <row r="643" spans="4:5" ht="13.75" x14ac:dyDescent="0.25">
      <c r="D643"/>
      <c r="E643" s="16"/>
    </row>
    <row r="644" spans="4:5" ht="13.75" x14ac:dyDescent="0.25">
      <c r="D644"/>
      <c r="E644" s="16"/>
    </row>
    <row r="645" spans="4:5" ht="13.75" x14ac:dyDescent="0.25">
      <c r="D645"/>
      <c r="E645" s="16"/>
    </row>
    <row r="646" spans="4:5" ht="13.75" x14ac:dyDescent="0.25">
      <c r="D646"/>
      <c r="E646" s="16"/>
    </row>
    <row r="647" spans="4:5" ht="13.75" x14ac:dyDescent="0.25">
      <c r="D647"/>
      <c r="E647" s="16"/>
    </row>
    <row r="648" spans="4:5" ht="13.75" x14ac:dyDescent="0.25">
      <c r="D648"/>
      <c r="E648" s="16"/>
    </row>
    <row r="649" spans="4:5" ht="13.75" x14ac:dyDescent="0.25">
      <c r="D649"/>
      <c r="E649" s="16"/>
    </row>
    <row r="650" spans="4:5" ht="13.75" x14ac:dyDescent="0.25">
      <c r="D650"/>
      <c r="E650" s="16"/>
    </row>
    <row r="651" spans="4:5" ht="13.75" x14ac:dyDescent="0.25">
      <c r="D651"/>
      <c r="E651" s="16"/>
    </row>
    <row r="652" spans="4:5" ht="13.75" x14ac:dyDescent="0.25">
      <c r="D652"/>
      <c r="E652" s="16"/>
    </row>
    <row r="653" spans="4:5" ht="13.75" x14ac:dyDescent="0.25">
      <c r="D653"/>
      <c r="E653" s="16"/>
    </row>
    <row r="654" spans="4:5" ht="13.75" x14ac:dyDescent="0.25">
      <c r="D654"/>
      <c r="E654" s="16"/>
    </row>
    <row r="655" spans="4:5" ht="13.75" x14ac:dyDescent="0.25">
      <c r="D655"/>
      <c r="E655" s="16"/>
    </row>
    <row r="656" spans="4:5" ht="13.75" x14ac:dyDescent="0.25">
      <c r="D656"/>
      <c r="E656" s="16"/>
    </row>
    <row r="657" spans="4:5" ht="13.75" x14ac:dyDescent="0.25">
      <c r="D657"/>
      <c r="E657" s="16"/>
    </row>
    <row r="658" spans="4:5" ht="13.75" x14ac:dyDescent="0.25">
      <c r="D658"/>
      <c r="E658" s="16"/>
    </row>
    <row r="659" spans="4:5" ht="13.75" x14ac:dyDescent="0.25">
      <c r="D659"/>
      <c r="E659" s="16"/>
    </row>
    <row r="660" spans="4:5" ht="13.75" x14ac:dyDescent="0.25">
      <c r="D660"/>
      <c r="E660" s="16"/>
    </row>
    <row r="661" spans="4:5" ht="13.75" x14ac:dyDescent="0.25">
      <c r="D661"/>
      <c r="E661" s="16"/>
    </row>
    <row r="662" spans="4:5" ht="13.75" x14ac:dyDescent="0.25">
      <c r="D662"/>
      <c r="E662" s="16"/>
    </row>
    <row r="663" spans="4:5" ht="13.75" x14ac:dyDescent="0.25">
      <c r="D663"/>
      <c r="E663" s="16"/>
    </row>
    <row r="664" spans="4:5" ht="13.75" x14ac:dyDescent="0.25">
      <c r="D664"/>
      <c r="E664" s="16"/>
    </row>
    <row r="665" spans="4:5" ht="13.75" x14ac:dyDescent="0.25">
      <c r="D665"/>
      <c r="E665" s="16"/>
    </row>
    <row r="666" spans="4:5" ht="13.75" x14ac:dyDescent="0.25">
      <c r="D666"/>
      <c r="E666" s="16"/>
    </row>
    <row r="667" spans="4:5" ht="13.75" x14ac:dyDescent="0.25">
      <c r="D667"/>
      <c r="E667" s="16"/>
    </row>
    <row r="668" spans="4:5" ht="13.75" x14ac:dyDescent="0.25">
      <c r="D668"/>
      <c r="E668" s="16"/>
    </row>
    <row r="669" spans="4:5" ht="13.75" x14ac:dyDescent="0.25">
      <c r="D669"/>
      <c r="E669" s="16"/>
    </row>
    <row r="670" spans="4:5" ht="13.75" x14ac:dyDescent="0.25">
      <c r="D670"/>
      <c r="E670" s="16"/>
    </row>
    <row r="671" spans="4:5" ht="13.75" x14ac:dyDescent="0.25">
      <c r="D671"/>
      <c r="E671" s="16"/>
    </row>
    <row r="672" spans="4:5" ht="13.75" x14ac:dyDescent="0.25">
      <c r="D672"/>
      <c r="E672" s="16"/>
    </row>
    <row r="673" spans="4:5" ht="13.75" x14ac:dyDescent="0.25">
      <c r="D673"/>
      <c r="E673" s="16"/>
    </row>
    <row r="674" spans="4:5" ht="13.75" x14ac:dyDescent="0.25">
      <c r="D674"/>
      <c r="E674" s="16"/>
    </row>
    <row r="675" spans="4:5" ht="13.75" x14ac:dyDescent="0.25">
      <c r="D675"/>
      <c r="E675" s="16"/>
    </row>
    <row r="676" spans="4:5" ht="13.75" x14ac:dyDescent="0.25">
      <c r="D676"/>
      <c r="E676" s="16"/>
    </row>
    <row r="677" spans="4:5" ht="13.75" x14ac:dyDescent="0.25">
      <c r="D677"/>
      <c r="E677" s="16"/>
    </row>
    <row r="678" spans="4:5" ht="13.75" x14ac:dyDescent="0.25">
      <c r="D678"/>
      <c r="E678" s="16"/>
    </row>
    <row r="679" spans="4:5" ht="13.75" x14ac:dyDescent="0.25">
      <c r="D679"/>
      <c r="E679" s="16"/>
    </row>
    <row r="680" spans="4:5" ht="13.75" x14ac:dyDescent="0.25">
      <c r="D680"/>
      <c r="E680" s="16"/>
    </row>
    <row r="681" spans="4:5" ht="13.75" x14ac:dyDescent="0.25">
      <c r="D681"/>
      <c r="E681" s="16"/>
    </row>
    <row r="682" spans="4:5" ht="13.75" x14ac:dyDescent="0.25">
      <c r="D682"/>
      <c r="E682" s="16"/>
    </row>
    <row r="683" spans="4:5" ht="13.75" x14ac:dyDescent="0.25">
      <c r="D683"/>
      <c r="E683" s="16"/>
    </row>
    <row r="684" spans="4:5" ht="13.75" x14ac:dyDescent="0.25">
      <c r="D684"/>
      <c r="E684" s="16"/>
    </row>
    <row r="685" spans="4:5" ht="13.75" x14ac:dyDescent="0.25">
      <c r="D685"/>
      <c r="E685" s="16"/>
    </row>
    <row r="686" spans="4:5" ht="13.75" x14ac:dyDescent="0.25">
      <c r="D686"/>
      <c r="E686" s="16"/>
    </row>
    <row r="687" spans="4:5" ht="13.75" x14ac:dyDescent="0.25">
      <c r="D687"/>
      <c r="E687" s="16"/>
    </row>
    <row r="688" spans="4:5" ht="13.75" x14ac:dyDescent="0.25">
      <c r="D688"/>
      <c r="E688" s="16"/>
    </row>
    <row r="689" spans="4:5" ht="13.75" x14ac:dyDescent="0.25">
      <c r="D689"/>
      <c r="E689" s="16"/>
    </row>
    <row r="690" spans="4:5" ht="13.75" x14ac:dyDescent="0.25">
      <c r="D690"/>
      <c r="E690" s="16"/>
    </row>
    <row r="691" spans="4:5" ht="13.75" x14ac:dyDescent="0.25">
      <c r="D691"/>
      <c r="E691" s="16"/>
    </row>
    <row r="692" spans="4:5" ht="13.75" x14ac:dyDescent="0.25">
      <c r="D692"/>
      <c r="E692" s="16"/>
    </row>
    <row r="693" spans="4:5" ht="13.75" x14ac:dyDescent="0.25">
      <c r="D693"/>
      <c r="E693" s="16"/>
    </row>
    <row r="694" spans="4:5" ht="13.75" x14ac:dyDescent="0.25">
      <c r="D694"/>
      <c r="E694" s="16"/>
    </row>
    <row r="695" spans="4:5" ht="13.75" x14ac:dyDescent="0.25">
      <c r="D695"/>
      <c r="E695" s="16"/>
    </row>
    <row r="696" spans="4:5" ht="13.75" x14ac:dyDescent="0.25">
      <c r="D696"/>
      <c r="E696" s="16"/>
    </row>
    <row r="697" spans="4:5" ht="13.75" x14ac:dyDescent="0.25">
      <c r="D697"/>
      <c r="E697" s="16"/>
    </row>
    <row r="698" spans="4:5" ht="13.75" x14ac:dyDescent="0.25">
      <c r="D698"/>
      <c r="E698" s="16"/>
    </row>
    <row r="699" spans="4:5" ht="13.75" x14ac:dyDescent="0.25">
      <c r="D699"/>
      <c r="E699" s="16"/>
    </row>
    <row r="700" spans="4:5" ht="13.75" x14ac:dyDescent="0.25">
      <c r="D700"/>
      <c r="E700" s="16"/>
    </row>
    <row r="701" spans="4:5" ht="13.75" x14ac:dyDescent="0.25">
      <c r="D701"/>
      <c r="E701" s="16"/>
    </row>
    <row r="702" spans="4:5" ht="13.75" x14ac:dyDescent="0.25">
      <c r="D702"/>
      <c r="E702" s="16"/>
    </row>
    <row r="703" spans="4:5" ht="13.75" x14ac:dyDescent="0.25">
      <c r="D703"/>
      <c r="E703" s="16"/>
    </row>
    <row r="704" spans="4:5" ht="13.75" x14ac:dyDescent="0.25">
      <c r="D704"/>
      <c r="E704" s="16"/>
    </row>
    <row r="705" spans="4:5" ht="13.75" x14ac:dyDescent="0.25">
      <c r="D705"/>
      <c r="E705" s="16"/>
    </row>
    <row r="706" spans="4:5" ht="13.75" x14ac:dyDescent="0.25">
      <c r="D706"/>
      <c r="E706" s="16"/>
    </row>
    <row r="707" spans="4:5" ht="13.75" x14ac:dyDescent="0.25">
      <c r="D707"/>
      <c r="E707" s="16"/>
    </row>
    <row r="708" spans="4:5" ht="13.75" x14ac:dyDescent="0.25">
      <c r="D708"/>
      <c r="E708" s="16"/>
    </row>
    <row r="709" spans="4:5" ht="13.75" x14ac:dyDescent="0.25">
      <c r="D709"/>
      <c r="E709" s="16"/>
    </row>
    <row r="710" spans="4:5" ht="13.75" x14ac:dyDescent="0.25">
      <c r="D710"/>
      <c r="E710" s="16"/>
    </row>
    <row r="711" spans="4:5" ht="13.75" x14ac:dyDescent="0.25">
      <c r="D711"/>
      <c r="E711" s="16"/>
    </row>
    <row r="712" spans="4:5" ht="13.75" x14ac:dyDescent="0.25">
      <c r="D712"/>
      <c r="E712" s="16"/>
    </row>
    <row r="713" spans="4:5" ht="13.75" x14ac:dyDescent="0.25">
      <c r="D713"/>
      <c r="E713" s="16"/>
    </row>
    <row r="714" spans="4:5" ht="13.75" x14ac:dyDescent="0.25">
      <c r="D714"/>
      <c r="E714" s="16"/>
    </row>
    <row r="715" spans="4:5" ht="13.75" x14ac:dyDescent="0.25">
      <c r="D715"/>
      <c r="E715" s="16"/>
    </row>
    <row r="716" spans="4:5" ht="13.75" x14ac:dyDescent="0.25">
      <c r="D716"/>
      <c r="E716" s="16"/>
    </row>
    <row r="717" spans="4:5" ht="13.75" x14ac:dyDescent="0.25">
      <c r="D717"/>
      <c r="E717" s="16"/>
    </row>
    <row r="718" spans="4:5" ht="13.75" x14ac:dyDescent="0.25">
      <c r="D718"/>
      <c r="E718" s="16"/>
    </row>
    <row r="719" spans="4:5" ht="13.75" x14ac:dyDescent="0.25">
      <c r="D719"/>
      <c r="E719" s="16"/>
    </row>
    <row r="720" spans="4:5" ht="13.75" x14ac:dyDescent="0.25">
      <c r="D720"/>
      <c r="E720" s="16"/>
    </row>
    <row r="721" spans="4:5" ht="13.75" x14ac:dyDescent="0.25">
      <c r="D721"/>
      <c r="E721" s="16"/>
    </row>
    <row r="722" spans="4:5" ht="13.75" x14ac:dyDescent="0.25">
      <c r="D722"/>
      <c r="E722" s="16"/>
    </row>
    <row r="723" spans="4:5" ht="13.75" x14ac:dyDescent="0.25">
      <c r="D723"/>
      <c r="E723" s="16"/>
    </row>
    <row r="724" spans="4:5" ht="13.75" x14ac:dyDescent="0.25">
      <c r="D724"/>
      <c r="E724" s="16"/>
    </row>
    <row r="725" spans="4:5" ht="13.75" x14ac:dyDescent="0.25">
      <c r="D725"/>
      <c r="E725" s="16"/>
    </row>
    <row r="726" spans="4:5" ht="13.75" x14ac:dyDescent="0.25">
      <c r="D726"/>
      <c r="E726" s="16"/>
    </row>
    <row r="727" spans="4:5" ht="13.75" x14ac:dyDescent="0.25">
      <c r="D727"/>
      <c r="E727" s="16"/>
    </row>
    <row r="728" spans="4:5" ht="13.75" x14ac:dyDescent="0.25">
      <c r="D728"/>
      <c r="E728" s="16"/>
    </row>
    <row r="729" spans="4:5" ht="13.75" x14ac:dyDescent="0.25">
      <c r="D729"/>
      <c r="E729" s="16"/>
    </row>
    <row r="730" spans="4:5" ht="13.75" x14ac:dyDescent="0.25">
      <c r="D730"/>
      <c r="E730" s="16"/>
    </row>
    <row r="731" spans="4:5" ht="13.75" x14ac:dyDescent="0.25">
      <c r="D731"/>
      <c r="E731" s="16"/>
    </row>
    <row r="732" spans="4:5" ht="13.75" x14ac:dyDescent="0.25">
      <c r="D732"/>
      <c r="E732" s="16"/>
    </row>
    <row r="733" spans="4:5" ht="13.75" x14ac:dyDescent="0.25">
      <c r="D733"/>
      <c r="E733" s="16"/>
    </row>
    <row r="734" spans="4:5" ht="13.75" x14ac:dyDescent="0.25">
      <c r="D734"/>
      <c r="E734" s="16"/>
    </row>
    <row r="735" spans="4:5" ht="13.75" x14ac:dyDescent="0.25">
      <c r="D735"/>
      <c r="E735" s="16"/>
    </row>
    <row r="736" spans="4:5" ht="13.75" x14ac:dyDescent="0.25">
      <c r="D736"/>
      <c r="E736" s="16"/>
    </row>
    <row r="737" spans="4:5" ht="13.75" x14ac:dyDescent="0.25">
      <c r="D737"/>
      <c r="E737" s="16"/>
    </row>
    <row r="738" spans="4:5" ht="13.75" x14ac:dyDescent="0.25">
      <c r="D738"/>
      <c r="E738" s="16"/>
    </row>
    <row r="739" spans="4:5" ht="13.75" x14ac:dyDescent="0.25">
      <c r="D739"/>
      <c r="E739" s="16"/>
    </row>
    <row r="740" spans="4:5" ht="13.75" x14ac:dyDescent="0.25">
      <c r="D740"/>
      <c r="E740" s="16"/>
    </row>
    <row r="741" spans="4:5" ht="13.75" x14ac:dyDescent="0.25">
      <c r="D741"/>
      <c r="E741" s="16"/>
    </row>
    <row r="742" spans="4:5" ht="13.75" x14ac:dyDescent="0.25">
      <c r="D742"/>
      <c r="E742" s="16"/>
    </row>
    <row r="743" spans="4:5" ht="13.75" x14ac:dyDescent="0.25">
      <c r="D743"/>
      <c r="E743" s="16"/>
    </row>
    <row r="744" spans="4:5" ht="13.75" x14ac:dyDescent="0.25">
      <c r="D744"/>
      <c r="E744" s="16"/>
    </row>
    <row r="745" spans="4:5" ht="13.75" x14ac:dyDescent="0.25">
      <c r="D745"/>
      <c r="E745" s="16"/>
    </row>
    <row r="746" spans="4:5" ht="13.75" x14ac:dyDescent="0.25">
      <c r="D746"/>
      <c r="E746" s="16"/>
    </row>
    <row r="747" spans="4:5" ht="13.75" x14ac:dyDescent="0.25">
      <c r="D747"/>
      <c r="E747" s="16"/>
    </row>
    <row r="748" spans="4:5" ht="13.75" x14ac:dyDescent="0.25">
      <c r="D748"/>
      <c r="E748" s="16"/>
    </row>
    <row r="749" spans="4:5" ht="13.75" x14ac:dyDescent="0.25">
      <c r="D749"/>
      <c r="E749" s="16"/>
    </row>
    <row r="750" spans="4:5" ht="13.75" x14ac:dyDescent="0.25">
      <c r="D750"/>
      <c r="E750" s="16"/>
    </row>
    <row r="751" spans="4:5" ht="13.75" x14ac:dyDescent="0.25">
      <c r="D751"/>
      <c r="E751" s="16"/>
    </row>
    <row r="752" spans="4:5" ht="13.75" x14ac:dyDescent="0.25">
      <c r="D752"/>
      <c r="E752" s="16"/>
    </row>
    <row r="753" spans="4:5" ht="13.75" x14ac:dyDescent="0.25">
      <c r="D753"/>
      <c r="E753" s="16"/>
    </row>
    <row r="754" spans="4:5" ht="13.75" x14ac:dyDescent="0.25">
      <c r="D754"/>
      <c r="E754" s="16"/>
    </row>
    <row r="755" spans="4:5" ht="13.75" x14ac:dyDescent="0.25">
      <c r="D755"/>
      <c r="E755" s="16"/>
    </row>
    <row r="756" spans="4:5" ht="13.75" x14ac:dyDescent="0.25">
      <c r="D756"/>
      <c r="E756" s="16"/>
    </row>
    <row r="757" spans="4:5" ht="13.75" x14ac:dyDescent="0.25">
      <c r="D757"/>
      <c r="E757" s="16"/>
    </row>
    <row r="758" spans="4:5" ht="13.75" x14ac:dyDescent="0.25">
      <c r="D758"/>
      <c r="E758" s="16"/>
    </row>
    <row r="759" spans="4:5" ht="13.75" x14ac:dyDescent="0.25">
      <c r="D759"/>
      <c r="E759" s="16"/>
    </row>
    <row r="760" spans="4:5" ht="13.75" x14ac:dyDescent="0.25">
      <c r="D760"/>
      <c r="E760" s="16"/>
    </row>
    <row r="761" spans="4:5" ht="13.75" x14ac:dyDescent="0.25">
      <c r="D761"/>
      <c r="E761" s="16"/>
    </row>
    <row r="762" spans="4:5" ht="13.75" x14ac:dyDescent="0.25">
      <c r="D762"/>
      <c r="E762" s="16"/>
    </row>
    <row r="763" spans="4:5" ht="13.75" x14ac:dyDescent="0.25">
      <c r="D763"/>
      <c r="E763" s="16"/>
    </row>
    <row r="764" spans="4:5" ht="13.75" x14ac:dyDescent="0.25">
      <c r="D764"/>
      <c r="E764" s="16"/>
    </row>
    <row r="765" spans="4:5" ht="13.75" x14ac:dyDescent="0.25">
      <c r="D765"/>
      <c r="E765" s="16"/>
    </row>
    <row r="766" spans="4:5" ht="13.75" x14ac:dyDescent="0.25">
      <c r="D766"/>
      <c r="E766" s="16"/>
    </row>
    <row r="767" spans="4:5" ht="13.75" x14ac:dyDescent="0.25">
      <c r="D767"/>
      <c r="E767" s="16"/>
    </row>
    <row r="768" spans="4:5" ht="13.75" x14ac:dyDescent="0.25">
      <c r="D768"/>
      <c r="E768" s="16"/>
    </row>
    <row r="769" spans="4:5" ht="13.75" x14ac:dyDescent="0.25">
      <c r="D769"/>
      <c r="E769" s="16"/>
    </row>
    <row r="770" spans="4:5" ht="13.75" x14ac:dyDescent="0.25">
      <c r="D770"/>
      <c r="E770" s="16"/>
    </row>
    <row r="771" spans="4:5" ht="13.75" x14ac:dyDescent="0.25">
      <c r="D771"/>
      <c r="E771" s="16"/>
    </row>
    <row r="772" spans="4:5" ht="13.75" x14ac:dyDescent="0.25">
      <c r="D772"/>
      <c r="E772" s="16"/>
    </row>
    <row r="773" spans="4:5" ht="13.75" x14ac:dyDescent="0.25">
      <c r="D773"/>
      <c r="E773" s="16"/>
    </row>
    <row r="774" spans="4:5" ht="13.75" x14ac:dyDescent="0.25">
      <c r="D774"/>
      <c r="E774" s="16"/>
    </row>
    <row r="775" spans="4:5" ht="13.75" x14ac:dyDescent="0.25">
      <c r="D775"/>
      <c r="E775" s="16"/>
    </row>
    <row r="776" spans="4:5" ht="13.75" x14ac:dyDescent="0.25">
      <c r="D776"/>
      <c r="E776" s="16"/>
    </row>
    <row r="777" spans="4:5" ht="13.75" x14ac:dyDescent="0.25">
      <c r="D777"/>
      <c r="E777" s="16"/>
    </row>
    <row r="778" spans="4:5" ht="13.75" x14ac:dyDescent="0.25">
      <c r="D778"/>
      <c r="E778" s="16"/>
    </row>
    <row r="779" spans="4:5" ht="13.75" x14ac:dyDescent="0.25">
      <c r="D779"/>
      <c r="E779" s="16"/>
    </row>
    <row r="780" spans="4:5" ht="13.75" x14ac:dyDescent="0.25">
      <c r="D780"/>
      <c r="E780" s="16"/>
    </row>
    <row r="781" spans="4:5" ht="13.75" x14ac:dyDescent="0.25">
      <c r="D781"/>
      <c r="E781" s="16"/>
    </row>
    <row r="782" spans="4:5" ht="13.75" x14ac:dyDescent="0.25">
      <c r="D782"/>
      <c r="E782" s="16"/>
    </row>
    <row r="783" spans="4:5" ht="13.75" x14ac:dyDescent="0.25">
      <c r="D783"/>
      <c r="E783" s="16"/>
    </row>
    <row r="784" spans="4:5" ht="13.75" x14ac:dyDescent="0.25">
      <c r="D784"/>
      <c r="E784" s="16"/>
    </row>
    <row r="785" spans="4:5" ht="13.75" x14ac:dyDescent="0.25">
      <c r="D785"/>
      <c r="E785" s="16"/>
    </row>
    <row r="786" spans="4:5" ht="13.75" x14ac:dyDescent="0.25">
      <c r="D786"/>
      <c r="E786" s="16"/>
    </row>
    <row r="787" spans="4:5" ht="13.75" x14ac:dyDescent="0.25">
      <c r="D787"/>
      <c r="E787" s="16"/>
    </row>
    <row r="788" spans="4:5" ht="13.75" x14ac:dyDescent="0.25">
      <c r="D788"/>
      <c r="E788" s="16"/>
    </row>
    <row r="789" spans="4:5" ht="13.75" x14ac:dyDescent="0.25">
      <c r="D789"/>
      <c r="E789" s="16"/>
    </row>
    <row r="790" spans="4:5" ht="13.75" x14ac:dyDescent="0.25">
      <c r="D790"/>
      <c r="E790" s="16"/>
    </row>
    <row r="791" spans="4:5" ht="13.75" x14ac:dyDescent="0.25">
      <c r="D791"/>
      <c r="E791" s="16"/>
    </row>
    <row r="792" spans="4:5" ht="13.75" x14ac:dyDescent="0.25">
      <c r="D792"/>
      <c r="E792" s="16"/>
    </row>
    <row r="793" spans="4:5" ht="13.75" x14ac:dyDescent="0.25">
      <c r="D793"/>
      <c r="E793" s="16"/>
    </row>
    <row r="794" spans="4:5" ht="13.75" x14ac:dyDescent="0.25">
      <c r="D794"/>
      <c r="E794" s="16"/>
    </row>
    <row r="795" spans="4:5" ht="13.75" x14ac:dyDescent="0.25">
      <c r="D795"/>
      <c r="E795" s="16"/>
    </row>
    <row r="796" spans="4:5" ht="13.75" x14ac:dyDescent="0.25">
      <c r="D796"/>
      <c r="E796" s="16"/>
    </row>
    <row r="797" spans="4:5" ht="13.75" x14ac:dyDescent="0.25">
      <c r="D797"/>
      <c r="E797" s="16"/>
    </row>
    <row r="798" spans="4:5" ht="13.75" x14ac:dyDescent="0.25">
      <c r="D798"/>
      <c r="E798" s="16"/>
    </row>
    <row r="799" spans="4:5" ht="13.75" x14ac:dyDescent="0.25">
      <c r="D799"/>
      <c r="E799" s="16"/>
    </row>
    <row r="800" spans="4:5" ht="13.75" x14ac:dyDescent="0.25">
      <c r="D800"/>
      <c r="E800" s="16"/>
    </row>
    <row r="801" spans="4:5" ht="13.75" x14ac:dyDescent="0.25">
      <c r="D801"/>
      <c r="E801" s="16"/>
    </row>
    <row r="802" spans="4:5" ht="13.75" x14ac:dyDescent="0.25">
      <c r="D802"/>
      <c r="E802" s="16"/>
    </row>
    <row r="803" spans="4:5" ht="13.75" x14ac:dyDescent="0.25">
      <c r="D803"/>
      <c r="E803" s="16"/>
    </row>
    <row r="804" spans="4:5" ht="13.75" x14ac:dyDescent="0.25">
      <c r="D804"/>
      <c r="E804" s="16"/>
    </row>
    <row r="805" spans="4:5" ht="13.75" x14ac:dyDescent="0.25">
      <c r="D805"/>
      <c r="E805" s="16"/>
    </row>
    <row r="806" spans="4:5" ht="13.75" x14ac:dyDescent="0.25">
      <c r="D806"/>
      <c r="E806" s="16"/>
    </row>
    <row r="807" spans="4:5" ht="13.75" x14ac:dyDescent="0.25">
      <c r="D807"/>
      <c r="E807" s="16"/>
    </row>
    <row r="808" spans="4:5" ht="13.75" x14ac:dyDescent="0.25">
      <c r="D808"/>
      <c r="E808" s="16"/>
    </row>
    <row r="809" spans="4:5" ht="13.75" x14ac:dyDescent="0.25">
      <c r="D809"/>
      <c r="E809" s="16"/>
    </row>
    <row r="810" spans="4:5" ht="13.75" x14ac:dyDescent="0.25">
      <c r="D810"/>
      <c r="E810" s="16"/>
    </row>
    <row r="811" spans="4:5" ht="13.75" x14ac:dyDescent="0.25">
      <c r="D811"/>
      <c r="E811" s="16"/>
    </row>
    <row r="812" spans="4:5" ht="13.75" x14ac:dyDescent="0.25">
      <c r="D812"/>
      <c r="E812" s="16"/>
    </row>
    <row r="813" spans="4:5" ht="13.75" x14ac:dyDescent="0.25">
      <c r="D813"/>
      <c r="E813" s="16"/>
    </row>
    <row r="814" spans="4:5" ht="13.75" x14ac:dyDescent="0.25">
      <c r="D814"/>
      <c r="E814" s="16"/>
    </row>
    <row r="815" spans="4:5" ht="13.75" x14ac:dyDescent="0.25">
      <c r="D815"/>
      <c r="E815" s="16"/>
    </row>
    <row r="816" spans="4:5" ht="13.75" x14ac:dyDescent="0.25">
      <c r="D816"/>
      <c r="E816" s="16"/>
    </row>
    <row r="817" spans="4:5" ht="13.75" x14ac:dyDescent="0.25">
      <c r="D817"/>
      <c r="E817" s="16"/>
    </row>
    <row r="818" spans="4:5" ht="13.75" x14ac:dyDescent="0.25">
      <c r="D818"/>
      <c r="E818" s="16"/>
    </row>
    <row r="819" spans="4:5" ht="13.75" x14ac:dyDescent="0.25">
      <c r="D819"/>
      <c r="E819" s="16"/>
    </row>
    <row r="820" spans="4:5" ht="13.75" x14ac:dyDescent="0.25">
      <c r="D820"/>
      <c r="E820" s="16"/>
    </row>
    <row r="821" spans="4:5" ht="13.75" x14ac:dyDescent="0.25">
      <c r="D821"/>
      <c r="E821" s="16"/>
    </row>
    <row r="822" spans="4:5" ht="13.75" x14ac:dyDescent="0.25">
      <c r="D822"/>
      <c r="E822" s="16"/>
    </row>
    <row r="823" spans="4:5" ht="13.75" x14ac:dyDescent="0.25">
      <c r="D823"/>
      <c r="E823" s="16"/>
    </row>
    <row r="824" spans="4:5" ht="13.75" x14ac:dyDescent="0.25">
      <c r="D824"/>
      <c r="E824" s="16"/>
    </row>
    <row r="825" spans="4:5" ht="13.75" x14ac:dyDescent="0.25">
      <c r="D825"/>
      <c r="E825" s="16"/>
    </row>
    <row r="826" spans="4:5" ht="13.75" x14ac:dyDescent="0.25">
      <c r="D826"/>
      <c r="E826" s="16"/>
    </row>
    <row r="827" spans="4:5" ht="13.75" x14ac:dyDescent="0.25">
      <c r="D827"/>
      <c r="E827" s="16"/>
    </row>
    <row r="828" spans="4:5" ht="13.75" x14ac:dyDescent="0.25">
      <c r="D828"/>
      <c r="E828" s="16"/>
    </row>
    <row r="829" spans="4:5" ht="13.75" x14ac:dyDescent="0.25">
      <c r="D829"/>
      <c r="E829" s="16"/>
    </row>
    <row r="830" spans="4:5" ht="13.75" x14ac:dyDescent="0.25">
      <c r="D830"/>
      <c r="E830" s="16"/>
    </row>
    <row r="831" spans="4:5" ht="13.75" x14ac:dyDescent="0.25">
      <c r="D831"/>
      <c r="E831" s="16"/>
    </row>
    <row r="832" spans="4:5" ht="13.75" x14ac:dyDescent="0.25">
      <c r="D832"/>
      <c r="E832" s="16"/>
    </row>
    <row r="833" spans="4:5" ht="13.75" x14ac:dyDescent="0.25">
      <c r="D833"/>
      <c r="E833" s="16"/>
    </row>
    <row r="834" spans="4:5" ht="13.75" x14ac:dyDescent="0.25">
      <c r="D834"/>
      <c r="E834" s="16"/>
    </row>
    <row r="835" spans="4:5" ht="13.75" x14ac:dyDescent="0.25">
      <c r="D835"/>
      <c r="E835" s="16"/>
    </row>
    <row r="836" spans="4:5" ht="13.75" x14ac:dyDescent="0.25">
      <c r="D836"/>
      <c r="E836" s="16"/>
    </row>
    <row r="837" spans="4:5" ht="13.75" x14ac:dyDescent="0.25">
      <c r="D837"/>
      <c r="E837" s="16"/>
    </row>
    <row r="838" spans="4:5" ht="13.75" x14ac:dyDescent="0.25">
      <c r="D838"/>
      <c r="E838" s="16"/>
    </row>
    <row r="839" spans="4:5" ht="13.75" x14ac:dyDescent="0.25">
      <c r="D839"/>
      <c r="E839" s="16"/>
    </row>
    <row r="840" spans="4:5" ht="13.75" x14ac:dyDescent="0.25">
      <c r="D840"/>
      <c r="E840" s="16"/>
    </row>
    <row r="841" spans="4:5" ht="13.75" x14ac:dyDescent="0.25">
      <c r="D841"/>
      <c r="E841" s="16"/>
    </row>
    <row r="842" spans="4:5" ht="13.75" x14ac:dyDescent="0.25">
      <c r="D842"/>
      <c r="E842" s="16"/>
    </row>
    <row r="843" spans="4:5" ht="13.75" x14ac:dyDescent="0.25">
      <c r="D843"/>
      <c r="E843" s="16"/>
    </row>
    <row r="844" spans="4:5" ht="13.75" x14ac:dyDescent="0.25">
      <c r="D844"/>
      <c r="E844" s="16"/>
    </row>
    <row r="845" spans="4:5" ht="13.75" x14ac:dyDescent="0.25">
      <c r="D845"/>
      <c r="E845" s="16"/>
    </row>
    <row r="846" spans="4:5" ht="13.75" x14ac:dyDescent="0.25">
      <c r="D846"/>
      <c r="E846" s="16"/>
    </row>
    <row r="847" spans="4:5" ht="13.75" x14ac:dyDescent="0.25">
      <c r="D847"/>
      <c r="E847" s="16"/>
    </row>
    <row r="848" spans="4:5" ht="13.75" x14ac:dyDescent="0.25">
      <c r="D848"/>
      <c r="E848" s="16"/>
    </row>
    <row r="849" spans="4:5" ht="13.75" x14ac:dyDescent="0.25">
      <c r="D849"/>
      <c r="E849" s="16"/>
    </row>
    <row r="850" spans="4:5" ht="13.75" x14ac:dyDescent="0.25">
      <c r="D850"/>
      <c r="E850" s="16"/>
    </row>
    <row r="851" spans="4:5" ht="13.75" x14ac:dyDescent="0.25">
      <c r="D851"/>
      <c r="E851" s="16"/>
    </row>
    <row r="852" spans="4:5" ht="13.75" x14ac:dyDescent="0.25">
      <c r="D852"/>
      <c r="E852" s="16"/>
    </row>
    <row r="853" spans="4:5" ht="13.75" x14ac:dyDescent="0.25">
      <c r="D853"/>
      <c r="E853" s="16"/>
    </row>
    <row r="854" spans="4:5" ht="13.75" x14ac:dyDescent="0.25">
      <c r="D854"/>
      <c r="E854" s="16"/>
    </row>
    <row r="855" spans="4:5" ht="13.75" x14ac:dyDescent="0.25">
      <c r="D855"/>
      <c r="E855" s="16"/>
    </row>
    <row r="856" spans="4:5" ht="13.75" x14ac:dyDescent="0.25">
      <c r="D856"/>
      <c r="E856" s="16"/>
    </row>
    <row r="857" spans="4:5" ht="13.75" x14ac:dyDescent="0.25">
      <c r="D857"/>
      <c r="E857" s="16"/>
    </row>
    <row r="858" spans="4:5" ht="13.75" x14ac:dyDescent="0.25">
      <c r="D858"/>
      <c r="E858" s="16"/>
    </row>
    <row r="859" spans="4:5" ht="13.75" x14ac:dyDescent="0.25">
      <c r="D859"/>
      <c r="E859" s="16"/>
    </row>
    <row r="860" spans="4:5" ht="13.75" x14ac:dyDescent="0.25">
      <c r="D860"/>
      <c r="E860" s="16"/>
    </row>
    <row r="861" spans="4:5" ht="13.75" x14ac:dyDescent="0.25">
      <c r="D861"/>
      <c r="E861" s="16"/>
    </row>
    <row r="862" spans="4:5" ht="13.75" x14ac:dyDescent="0.25">
      <c r="D862"/>
      <c r="E862" s="16"/>
    </row>
    <row r="863" spans="4:5" ht="13.75" x14ac:dyDescent="0.25">
      <c r="D863"/>
      <c r="E863" s="16"/>
    </row>
    <row r="864" spans="4:5" ht="13.75" x14ac:dyDescent="0.25">
      <c r="D864"/>
      <c r="E864" s="16"/>
    </row>
    <row r="865" spans="4:5" ht="13.75" x14ac:dyDescent="0.25">
      <c r="D865"/>
      <c r="E865" s="16"/>
    </row>
    <row r="866" spans="4:5" ht="13.75" x14ac:dyDescent="0.25">
      <c r="D866"/>
      <c r="E866" s="16"/>
    </row>
    <row r="867" spans="4:5" ht="13.75" x14ac:dyDescent="0.25">
      <c r="D867"/>
      <c r="E867" s="16"/>
    </row>
    <row r="868" spans="4:5" ht="13.75" x14ac:dyDescent="0.25">
      <c r="D868"/>
      <c r="E868" s="16"/>
    </row>
    <row r="869" spans="4:5" ht="13.75" x14ac:dyDescent="0.25">
      <c r="D869"/>
      <c r="E869" s="16"/>
    </row>
    <row r="870" spans="4:5" ht="13.75" x14ac:dyDescent="0.25">
      <c r="D870"/>
      <c r="E870" s="16"/>
    </row>
    <row r="871" spans="4:5" ht="13.75" x14ac:dyDescent="0.25">
      <c r="D871"/>
      <c r="E871" s="16"/>
    </row>
    <row r="872" spans="4:5" ht="13.75" x14ac:dyDescent="0.25">
      <c r="D872"/>
      <c r="E872" s="16"/>
    </row>
    <row r="873" spans="4:5" ht="13.75" x14ac:dyDescent="0.25">
      <c r="D873"/>
      <c r="E873" s="16"/>
    </row>
    <row r="874" spans="4:5" ht="13.75" x14ac:dyDescent="0.25">
      <c r="D874"/>
      <c r="E874" s="16"/>
    </row>
    <row r="875" spans="4:5" ht="13.75" x14ac:dyDescent="0.25">
      <c r="D875"/>
      <c r="E875" s="16"/>
    </row>
    <row r="876" spans="4:5" ht="13.75" x14ac:dyDescent="0.25">
      <c r="D876"/>
      <c r="E876" s="16"/>
    </row>
    <row r="877" spans="4:5" ht="13.75" x14ac:dyDescent="0.25">
      <c r="D877"/>
      <c r="E877" s="16"/>
    </row>
    <row r="878" spans="4:5" ht="13.75" x14ac:dyDescent="0.25">
      <c r="D878"/>
      <c r="E878" s="16"/>
    </row>
    <row r="879" spans="4:5" ht="13.75" x14ac:dyDescent="0.25">
      <c r="D879"/>
      <c r="E879" s="16"/>
    </row>
    <row r="880" spans="4:5" ht="13.75" x14ac:dyDescent="0.25">
      <c r="D880"/>
      <c r="E880" s="16"/>
    </row>
    <row r="881" spans="4:5" ht="13.75" x14ac:dyDescent="0.25">
      <c r="D881"/>
      <c r="E881" s="16"/>
    </row>
    <row r="882" spans="4:5" ht="13.75" x14ac:dyDescent="0.25">
      <c r="D882"/>
      <c r="E882" s="16"/>
    </row>
    <row r="883" spans="4:5" ht="13.75" x14ac:dyDescent="0.25">
      <c r="D883"/>
      <c r="E883" s="16"/>
    </row>
    <row r="884" spans="4:5" ht="13.75" x14ac:dyDescent="0.25">
      <c r="D884"/>
      <c r="E884" s="16"/>
    </row>
    <row r="885" spans="4:5" ht="13.75" x14ac:dyDescent="0.25">
      <c r="D885"/>
      <c r="E885" s="16"/>
    </row>
    <row r="886" spans="4:5" ht="13.75" x14ac:dyDescent="0.25">
      <c r="D886"/>
      <c r="E886" s="16"/>
    </row>
    <row r="887" spans="4:5" ht="13.75" x14ac:dyDescent="0.25">
      <c r="D887"/>
      <c r="E887" s="16"/>
    </row>
    <row r="888" spans="4:5" ht="13.75" x14ac:dyDescent="0.25">
      <c r="D888"/>
      <c r="E888" s="16"/>
    </row>
    <row r="889" spans="4:5" ht="13.75" x14ac:dyDescent="0.25">
      <c r="D889"/>
      <c r="E889" s="16"/>
    </row>
    <row r="890" spans="4:5" ht="13.75" x14ac:dyDescent="0.25">
      <c r="D890"/>
      <c r="E890" s="16"/>
    </row>
    <row r="891" spans="4:5" ht="13.75" x14ac:dyDescent="0.25">
      <c r="D891"/>
      <c r="E891" s="16"/>
    </row>
    <row r="892" spans="4:5" ht="13.75" x14ac:dyDescent="0.25">
      <c r="D892"/>
      <c r="E892" s="16"/>
    </row>
    <row r="893" spans="4:5" ht="13.75" x14ac:dyDescent="0.25">
      <c r="D893"/>
      <c r="E893" s="16"/>
    </row>
  </sheetData>
  <hyperlinks>
    <hyperlink ref="D200" r:id="rId1" display="https://www.gov.uk/government/organisations/medicines-and-healthcare-products-regulatory-agency" xr:uid="{00000000-0004-0000-0700-000000000000}"/>
    <hyperlink ref="D201" r:id="rId2" display="https://www.gov.uk/government/organisations/public-health-england" xr:uid="{00000000-0004-0000-0700-000001000000}"/>
    <hyperlink ref="D202" r:id="rId3" display="https://www.gov.uk/government/organisations/care-quality-commission" xr:uid="{00000000-0004-0000-0700-000002000000}"/>
    <hyperlink ref="D203" r:id="rId4" display="https://www.gov.uk/government/organisations/health-education-england" xr:uid="{00000000-0004-0000-0700-000003000000}"/>
    <hyperlink ref="D204" r:id="rId5" display="https://www.gov.uk/government/organisations/health-research-authority" xr:uid="{00000000-0004-0000-0700-000004000000}"/>
    <hyperlink ref="D205" r:id="rId6" display="https://www.gov.uk/government/organisations/human-fertilisation-and-embryology-authority" xr:uid="{00000000-0004-0000-0700-000005000000}"/>
    <hyperlink ref="D206" r:id="rId7" display="https://www.gov.uk/government/organisations/human-tissue-authority" xr:uid="{00000000-0004-0000-0700-000006000000}"/>
    <hyperlink ref="D207" r:id="rId8" display="https://www.gov.uk/government/organisations/nhs-blood-and-transplant" xr:uid="{00000000-0004-0000-0700-000007000000}"/>
    <hyperlink ref="D208" r:id="rId9" display="https://www.gov.uk/government/organisations/nhs-business-services-authority" xr:uid="{00000000-0004-0000-0700-000008000000}"/>
    <hyperlink ref="D209" r:id="rId10" display="https://www.gov.uk/government/organisations/nhs-digital" xr:uid="{00000000-0004-0000-0700-000009000000}"/>
    <hyperlink ref="D210" r:id="rId11" display="https://www.gov.uk/government/organisations/nhs-commissioning-board" xr:uid="{00000000-0004-0000-0700-00000A000000}"/>
    <hyperlink ref="D211" r:id="rId12" display="https://www.gov.uk/government/organisations/nhs-litigation-authority" xr:uid="{00000000-0004-0000-0700-00000B000000}"/>
    <hyperlink ref="D212" r:id="rId13" display="https://www.gov.uk/government/organisations/national-institute-for-clinical-excellence" xr:uid="{00000000-0004-0000-0700-00000C000000}"/>
    <hyperlink ref="D213" r:id="rId14" display="https://www.gov.uk/government/organisations/advisory-committee-on-clinical-excellence-awards" xr:uid="{00000000-0004-0000-0700-00000D000000}"/>
    <hyperlink ref="D214" r:id="rId15" display="https://www.gov.uk/government/organisations/british-pharmacopoeia" xr:uid="{00000000-0004-0000-0700-00000E000000}"/>
    <hyperlink ref="D215" r:id="rId16" display="https://www.gov.uk/government/organisations/commission-on-human-medicines" xr:uid="{00000000-0004-0000-0700-00000F000000}"/>
    <hyperlink ref="D216" r:id="rId17" display="https://www.gov.uk/government/organisations/committee-on-mutagenicity-of-chemicals-in-food-consumer-products-and-the-environment" xr:uid="{00000000-0004-0000-0700-000010000000}"/>
    <hyperlink ref="D217" r:id="rId18" display="https://www.gov.uk/government/organisations/independent-reconfiguration-panel" xr:uid="{00000000-0004-0000-0700-000011000000}"/>
    <hyperlink ref="D218" r:id="rId19" display="https://www.gov.uk/government/organisations/nhs-pay-review-body" xr:uid="{00000000-0004-0000-0700-000012000000}"/>
    <hyperlink ref="D219" r:id="rId20" display="https://www.gov.uk/government/organisations/review-body-on-doctors-and-dentists-remuneration" xr:uid="{00000000-0004-0000-0700-000013000000}"/>
    <hyperlink ref="D220" r:id="rId21" display="https://www.gov.uk/government/organisations/accelerated-access-review" xr:uid="{00000000-0004-0000-0700-000014000000}"/>
    <hyperlink ref="D221" r:id="rId22" display="https://www.gov.uk/government/organisations/administration-of-radioactive-substances-advisory-committee" xr:uid="{00000000-0004-0000-0700-000015000000}"/>
    <hyperlink ref="D222" r:id="rId23" display="https://www.gov.uk/government/organisations/morecambe-bay-investigation" xr:uid="{00000000-0004-0000-0700-000016000000}"/>
    <hyperlink ref="D223" r:id="rId24" display="https://www.gov.uk/government/organisations/nhs-counter-fraud-authority" xr:uid="{00000000-0004-0000-0700-000017000000}"/>
    <hyperlink ref="D224" r:id="rId25" display="https://www.gov.uk/government/organisations/nhs-improvement" xr:uid="{00000000-0004-0000-0700-000018000000}"/>
    <hyperlink ref="D225" r:id="rId26" display="https://www.gov.uk/government/organisations/national-data-guardian" xr:uid="{00000000-0004-0000-0700-000019000000}"/>
    <hyperlink ref="D226" r:id="rId27" display="https://www.gov.uk/government/organisations/national-information-board" xr:uid="{00000000-0004-0000-0700-00001A000000}"/>
    <hyperlink ref="D227" r:id="rId28" display="https://www.gov.uk/government/organisations/porton-biopharma-limited" xr:uid="{00000000-0004-0000-0700-00001B000000}"/>
    <hyperlink ref="D228" r:id="rId29" display="https://www.gov.uk/government/organisations/wilton-park" xr:uid="{00000000-0004-0000-0700-00001C000000}"/>
    <hyperlink ref="D229" r:id="rId30" display="https://www.gov.uk/government/organisations/british-council" xr:uid="{00000000-0004-0000-0700-00001D000000}"/>
    <hyperlink ref="D230" r:id="rId31" display="https://www.gov.uk/government/organisations/great-britain-china-centre" xr:uid="{00000000-0004-0000-0700-00001E000000}"/>
    <hyperlink ref="D231" r:id="rId32" display="https://www.gov.uk/government/organisations/marshall-aid-commemoration-commission" xr:uid="{00000000-0004-0000-0700-00001F000000}"/>
    <hyperlink ref="D232" r:id="rId33" display="https://www.gov.uk/government/organisations/westminster-foundation-for-democracy" xr:uid="{00000000-0004-0000-0700-000020000000}"/>
    <hyperlink ref="D233" r:id="rId34" display="https://www.gov.uk/government/organisations/bbc-world-service" xr:uid="{00000000-0004-0000-0700-000021000000}"/>
    <hyperlink ref="D234" r:id="rId35" display="https://www.gov.uk/government/organisations/chevening-foundation" xr:uid="{00000000-0004-0000-0700-000022000000}"/>
    <hyperlink ref="D235" r:id="rId36" display="https://www.gov.uk/government/organisations/fco-services" xr:uid="{00000000-0004-0000-0700-000023000000}"/>
    <hyperlink ref="D236" r:id="rId37" display="https://www.gov.uk/government/organisations/government-communications-headquarters" xr:uid="{00000000-0004-0000-0700-000024000000}"/>
    <hyperlink ref="D237" r:id="rId38" display="https://www.gov.uk/government/organisations/secret-intelligence-service" xr:uid="{00000000-0004-0000-0700-000025000000}"/>
  </hyperlinks>
  <pageMargins left="0.7" right="0.7" top="0.75" bottom="0.75" header="0.3" footer="0.3"/>
  <pageSetup paperSize="9" orientation="portrait" verticalDpi="0" r:id="rId39"/>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18</vt:i4>
      </vt:variant>
    </vt:vector>
  </HeadingPairs>
  <TitlesOfParts>
    <vt:vector size="26" baseType="lpstr">
      <vt:lpstr>GovLoader</vt:lpstr>
      <vt:lpstr>KEY PROJECT INFORMATION</vt:lpstr>
      <vt:lpstr>MEDIA STRATEGY BRIEF </vt:lpstr>
      <vt:lpstr>MEDIA CHANNEL IMPLEMENTATION</vt:lpstr>
      <vt:lpstr>DIGITAL ONLY</vt:lpstr>
      <vt:lpstr>PARTNERSHIPS</vt:lpstr>
      <vt:lpstr>DATA REVIEW</vt:lpstr>
      <vt:lpstr>lists - do not amend</vt:lpstr>
      <vt:lpstr>GL_BT</vt:lpstr>
      <vt:lpstr>GL_Budget</vt:lpstr>
      <vt:lpstr>GL_CampaignName</vt:lpstr>
      <vt:lpstr>GL_Client</vt:lpstr>
      <vt:lpstr>GL_EndD</vt:lpstr>
      <vt:lpstr>GL_Prod</vt:lpstr>
      <vt:lpstr>GL_StartD</vt:lpstr>
      <vt:lpstr>GT_CampType</vt:lpstr>
      <vt:lpstr>GT_Est</vt:lpstr>
      <vt:lpstr>GT_OBJ</vt:lpstr>
      <vt:lpstr>GT_PA</vt:lpstr>
      <vt:lpstr>GT_RT</vt:lpstr>
      <vt:lpstr>GT_SA</vt:lpstr>
      <vt:lpstr>GT_Umb</vt:lpstr>
      <vt:lpstr>'DIGITAL ONLY'!Print_Area</vt:lpstr>
      <vt:lpstr>'KEY PROJECT INFORMATION'!Print_Area</vt:lpstr>
      <vt:lpstr>'MEDIA CHANNEL IMPLEMENTATION'!Print_Area</vt:lpstr>
      <vt:lpstr>'MEDIA STRATEGY BRIEF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2018-04-10T19:12:21Z</dcterms:created>
  <dcterms:modified xsi:type="dcterms:W3CDTF">2019-03-27T13:27:38Z</dcterms:modified>
</cp:coreProperties>
</file>