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filterPrivacy="1" codeName="ThisWorkbook" autoCompressPictures="0"/>
  <xr:revisionPtr revIDLastSave="0" documentId="13_ncr:1_{0D9E5236-4995-48F6-984A-2125F17814FB}" xr6:coauthVersionLast="45" xr6:coauthVersionMax="45" xr10:uidLastSave="{00000000-0000-0000-0000-000000000000}"/>
  <workbookProtection workbookAlgorithmName="SHA-512" workbookHashValue="N+OQe1XhJ1FhDT9FbD+/WXNGsOmE/uTfsIhAY+1YZv5QPPMZHA0MHYPqPCtZJ/TXhVH+Tu1vBAgvTz2cMhRebg==" workbookSaltValue="RTjN7u3gYlNufPCqK8DNkA==" workbookSpinCount="100000" lockStructure="1"/>
  <bookViews>
    <workbookView xWindow="-120" yWindow="-120" windowWidth="29040" windowHeight="15840" tabRatio="782" firstSheet="1" activeTab="1" xr2:uid="{00000000-000D-0000-FFFF-FFFF00000000}"/>
  </bookViews>
  <sheets>
    <sheet name="GovLoader" sheetId="17" state="hidden" r:id="rId1"/>
    <sheet name="KEY PROJECT INFORMATION" sheetId="4" r:id="rId2"/>
    <sheet name="MEDIA STRATEGY BRIEF " sheetId="8" r:id="rId3"/>
    <sheet name="MEDIA CHANNEL IMPLEMENTATION" sheetId="13" r:id="rId4"/>
    <sheet name="DIGITAL ONLY" sheetId="14" r:id="rId5"/>
    <sheet name="PARTNERSHIPS" sheetId="15" r:id="rId6"/>
    <sheet name="DATA REVIEW" sheetId="9" r:id="rId7"/>
    <sheet name="lists - do not amend" sheetId="10" r:id="rId8"/>
  </sheets>
  <definedNames>
    <definedName name="_xlnm._FilterDatabase" localSheetId="7" hidden="1">'lists - do not amend'!$A$2:$L$553</definedName>
    <definedName name="Academy_for_Social_Justice_Commissioning">#REF!</definedName>
    <definedName name="Accelerated_Access_Review">#REF!</definedName>
    <definedName name="Administration_of_Radioactive_Substances_Advisory_Committee">#REF!</definedName>
    <definedName name="Advisory__Conciliation_and_Arbitration_Service">#REF!</definedName>
    <definedName name="Advisory_Committee_on_Animal_Feedingstuffs">#REF!</definedName>
    <definedName name="Advisory_Committee_on_Business_Appointments">#REF!</definedName>
    <definedName name="Advisory_Committee_on_Clinical_Excellence_Awards">#REF!</definedName>
    <definedName name="Advisory_Committee_on_Conscientious_Objectors">#REF!</definedName>
    <definedName name="Advisory_Committee_on_Novel_Foods_and_Processes">#REF!</definedName>
    <definedName name="Advisory_Committee_on_Releases_to_the_Environment">#REF!</definedName>
    <definedName name="Advisory_Committee_on_the_Microbiological_Safety_of_Food">#REF!</definedName>
    <definedName name="Advisory_Committees_on_Justices_of_the_Peace">#REF!</definedName>
    <definedName name="Advisory_Council_on_the_Misuse_of_Drugs">#REF!</definedName>
    <definedName name="Advisory_Group_on_Military_Medicine">#REF!</definedName>
    <definedName name="Agriculture_and_Horticulture_Development_Board">#REF!</definedName>
    <definedName name="Air_Accidents_Investigation_Branch">#REF!</definedName>
    <definedName name="Animal_and_Plant_Health_Agency">#REF!</definedName>
    <definedName name="Animals_in_Science_Committee">#REF!</definedName>
    <definedName name="Architects_Registration_Board_separate_website">#REF!</definedName>
    <definedName name="Armed_Forces__Pay_Review_Body">#REF!</definedName>
    <definedName name="Arts_and_Humanities_Research_Council">#REF!</definedName>
    <definedName name="Arts_Council_England">#REF!</definedName>
    <definedName name="Arts_Council_of_Wales">#REF!</definedName>
    <definedName name="Attorney_General_s_Office">#REF!</definedName>
    <definedName name="Bank_of_England">#REF!</definedName>
    <definedName name="BBC_separate_website">#REF!</definedName>
    <definedName name="BBC_World_Service_separate_website">#REF!</definedName>
    <definedName name="Big_Lottery_Fund">#REF!</definedName>
    <definedName name="Biometrics_and_Forensics_Ethics_Group">#REF!</definedName>
    <definedName name="Biometrics_Commissioner">#REF!</definedName>
    <definedName name="Biotechnology_and_Biological_Sciences_Research_Council">#REF!</definedName>
    <definedName name="Board_of_Trustees_of_the_Royal_Botanic_Gardens_Kew">#REF!</definedName>
    <definedName name="Bona_Vacantia">#REF!</definedName>
    <definedName name="Border_Force">#REF!</definedName>
    <definedName name="Boundary_Commission_for_England">#REF!</definedName>
    <definedName name="Boundary_Commission_for_Northern_Ireland">#REF!</definedName>
    <definedName name="Boundary_Commission_for_Scotland">#REF!</definedName>
    <definedName name="Boundary_Commission_for_Wales">#REF!</definedName>
    <definedName name="BPDTS_Ltd">#REF!</definedName>
    <definedName name="British_Business_Bank">#REF!</definedName>
    <definedName name="British_Cattle_Movement_Service">#REF!</definedName>
    <definedName name="British_Council">#REF!</definedName>
    <definedName name="British_Film_Institute">#REF!</definedName>
    <definedName name="British_Hallmarking_Council">#REF!</definedName>
    <definedName name="British_Library">#REF!</definedName>
    <definedName name="British_Museum">#REF!</definedName>
    <definedName name="British_Pharmacopoeia_Commission">#REF!</definedName>
    <definedName name="British_Transport_Police_Authority">#REF!</definedName>
    <definedName name="Broads_Authority">#REF!</definedName>
    <definedName name="Building_Regulations_Advisory_Committee">#REF!</definedName>
    <definedName name="Cabinet_Office">#REF!</definedName>
    <definedName name="Cabinet_Office_Board">#REF!</definedName>
    <definedName name="Cafcass">#REF!</definedName>
    <definedName name="Care_Quality_Commission">#REF!</definedName>
    <definedName name="Careers_Wales">#REF!</definedName>
    <definedName name="Central_Advisory_Committee_on_Compensation">#REF!</definedName>
    <definedName name="Central_Arbitration_Committee">#REF!</definedName>
    <definedName name="Centre_for_Connected_and_Autonomous_Vehicles">#REF!</definedName>
    <definedName name="Centre_for_Environment__Fisheries_and_Aquaculture_Science">#REF!</definedName>
    <definedName name="Centre_for_the_Protection_of_National_Infrastructure">#REF!</definedName>
    <definedName name="Certification_Officer">#REF!</definedName>
    <definedName name="Channel_4_separate_website">#REF!</definedName>
    <definedName name="Chevening_Scholarship_Programme">#REF!</definedName>
    <definedName name="Chief_Fire_and_Rescue_Adviser">#REF!</definedName>
    <definedName name="Civil_Aviation_Authority_separate_website">#REF!</definedName>
    <definedName name="Civil_Justice_Council">#REF!</definedName>
    <definedName name="Civil_Nuclear_Constabulary">#REF!</definedName>
    <definedName name="Civil_Nuclear_Police_Authority">#REF!</definedName>
    <definedName name="Civil_Procedure_Rule_Committee">#REF!</definedName>
    <definedName name="Civil_Service_Board">#REF!</definedName>
    <definedName name="Civil_Service_Commission">#REF!</definedName>
    <definedName name="Civil_Service_Fast_Stream">#REF!</definedName>
    <definedName name="Civil_Service_Fast_Track_Apprenticeship">#REF!</definedName>
    <definedName name="Civil_Service_Reform">#REF!</definedName>
    <definedName name="Civil_Service_Resourcing">#REF!</definedName>
    <definedName name="Coal_Authority">#REF!</definedName>
    <definedName name="College_of_Policing">#REF!</definedName>
    <definedName name="Commission_for_Countering_Extremism">#REF!</definedName>
    <definedName name="Commission_on_Human_Medicines">#REF!</definedName>
    <definedName name="Commissioner_for_Public_Appointments">#REF!</definedName>
    <definedName name="Committee_on_Climate_Change">#REF!</definedName>
    <definedName name="Committee_on_Fuel_Poverty">#REF!</definedName>
    <definedName name="Committee_on_Mutagenicity_of_Chemicals_in_Food__Consumer_Products_and_the_Environment">#REF!</definedName>
    <definedName name="Committee_on_Radioactive_Waste_Management">#REF!</definedName>
    <definedName name="Committee_on_Standards_in_Public_Life">#REF!</definedName>
    <definedName name="Committee_on_Toxicity_of_Chemicals_in_Food__Consumer_Products_and_the_Environment">#REF!</definedName>
    <definedName name="Commonwealth_Scholarship_Commission_in_the_UK">#REF!</definedName>
    <definedName name="Companies_House">#REF!</definedName>
    <definedName name="Company_Names_Tribunal">#REF!</definedName>
    <definedName name="Competition_and_Markets_Authority">#REF!</definedName>
    <definedName name="Competition_Appeal_Tribunal">#REF!</definedName>
    <definedName name="Competition_Service">#REF!</definedName>
    <definedName name="Construction_Industry_Training_Board">#REF!</definedName>
    <definedName name="Consumer_Council_for_Water">#REF!</definedName>
    <definedName name="Copyright_Tribunal">#REF!</definedName>
    <definedName name="Council_for_Science_and_Technology">#REF!</definedName>
    <definedName name="Covent_Garden_Market_Authority">#REF!</definedName>
    <definedName name="Criminal_Cases_Review_Commission">#REF!</definedName>
    <definedName name="Criminal_Injuries_Compensation_Authority">#REF!</definedName>
    <definedName name="Criminal_Procedure_Rule_Committee">#REF!</definedName>
    <definedName name="Crown_Commercial_Service">#REF!</definedName>
    <definedName name="Crown_Prosecution_Service">#REF!</definedName>
    <definedName name="Dartmoor_National_Park_Authority">#REF!</definedName>
    <definedName name="Defence_Academy_of_the_United_Kingdom">#REF!</definedName>
    <definedName name="Defence_and_Security_Accelerator">#REF!</definedName>
    <definedName name="Defence_and_Security_Media_Advisory_Committee">#REF!</definedName>
    <definedName name="Defence_Electronics_and_Components_Agency">#REF!</definedName>
    <definedName name="Defence_Equipment_and_Support">#REF!</definedName>
    <definedName name="Defence_Infrastructure_Organisation">#REF!</definedName>
    <definedName name="Defence_Nuclear_Organisation">#REF!</definedName>
    <definedName name="Defence_Nuclear_Safety_Committee">#REF!</definedName>
    <definedName name="Defence_Safety_Authority">#REF!</definedName>
    <definedName name="Defence_Science_and_Technology_Laboratory">#REF!</definedName>
    <definedName name="Defence_Sixth_Form_College">#REF!</definedName>
    <definedName name="Department_for_Business__Energy___Industrial_Strategy">#REF!</definedName>
    <definedName name="Department_for_Communities__Northern_Ireland">#REF!</definedName>
    <definedName name="Department_for_Digital__Culture__Media___Sport">#REF!</definedName>
    <definedName name="Department_for_Education">#REF!</definedName>
    <definedName name="Department_for_Environment_Food___Rural_Affairs">#REF!</definedName>
    <definedName name="Department_for_Exiting_the_European_Union">#REF!</definedName>
    <definedName name="Department_for_Infrastructure__Northern_Ireland">#REF!</definedName>
    <definedName name="Department_for_International_Development">#REF!</definedName>
    <definedName name="Department_for_International_Trade">#REF!</definedName>
    <definedName name="Department_for_International_Trade_Defence___Security_Organisation">#REF!</definedName>
    <definedName name="Department_for_the_Economy__Northern_Ireland">#REF!</definedName>
    <definedName name="Department_for_Transport">#REF!</definedName>
    <definedName name="Department_for_Transport_Operator_of_Last_Resort_Holdings_Limited">#REF!</definedName>
    <definedName name="Department_for_Work___Pensions">#REF!</definedName>
    <definedName name="Department_of_Agriculture__Environment_and_Rural_Affairs__Northern_Ireland">#REF!</definedName>
    <definedName name="Department_of_Education__Northern_Ireland">#REF!</definedName>
    <definedName name="Department_of_Finance__Northern_Ireland">#REF!</definedName>
    <definedName name="Department_of_Health___Social_Care">#REF!</definedName>
    <definedName name="Department_of_Health__Northern_Ireland">#REF!</definedName>
    <definedName name="Department_of_Justice__Northern_Ireland">#REF!</definedName>
    <definedName name="Department_Organisation">#REF!</definedName>
    <definedName name="Digital__Data_and_Technology_Profession">#REF!</definedName>
    <definedName name="Directly_Operated_Railways_Limited">#REF!</definedName>
    <definedName name="Disabled_People’s_Employment_Corporation__GB__Ltd">#REF!</definedName>
    <definedName name="Disabled_Persons_Transport_Advisory_Committee">#REF!</definedName>
    <definedName name="Disclosure_and_Barring_Service">#REF!</definedName>
    <definedName name="District_Valuer_Services__DVS">#REF!</definedName>
    <definedName name="Dounreay">#REF!</definedName>
    <definedName name="Drinking_Water_Inspectorate">#REF!</definedName>
    <definedName name="Driver_and_Vehicle_Licensing_Agency">#REF!</definedName>
    <definedName name="Driver_and_Vehicle_Standards_Agency">#REF!</definedName>
    <definedName name="East_West_Railway_Company_Limited">#REF!</definedName>
    <definedName name="Ebbsfleet_Development_Corporation">#REF!</definedName>
    <definedName name="Economic_and_Social_Research_Council">#REF!</definedName>
    <definedName name="Education_and_Skills_Funding_Agency">#REF!</definedName>
    <definedName name="Engineering_and_Physical_Sciences_Research_Council">#REF!</definedName>
    <definedName name="Engineering_Construction_Industry_Training_Board">#REF!</definedName>
    <definedName name="English_Institute_of_Sport">#REF!</definedName>
    <definedName name="Environment_Agency">#REF!</definedName>
    <definedName name="Equality_and_Human_Rights_Commission">#REF!</definedName>
    <definedName name="Estyn">#REF!</definedName>
    <definedName name="Exmoor_National_Park_Authority">#REF!</definedName>
    <definedName name="Export_Control_Joint_Unit">#REF!</definedName>
    <definedName name="Export_Guarantees_Advisory_Council">#REF!</definedName>
    <definedName name="Family_Justice_Council">#REF!</definedName>
    <definedName name="Family_Procedure_Rule_Committee">#REF!</definedName>
    <definedName name="FCO_Services">#REF!</definedName>
    <definedName name="Financial_Conduct_Authority">#REF!</definedName>
    <definedName name="Financial_Services_Organisation">#REF!</definedName>
    <definedName name="Financial_Services_Trade_and_Investment_Board">#REF!</definedName>
    <definedName name="Fire_Service_College">#REF!</definedName>
    <definedName name="Fleet_Air_Arm_Museum">#REF!</definedName>
    <definedName name="Food_Standards_Agency">#REF!</definedName>
    <definedName name="Foreign___Commonwealth_Office">#REF!</definedName>
    <definedName name="Forensic_Science_Regulator">#REF!</definedName>
    <definedName name="Forest_Enterprise__England">#REF!</definedName>
    <definedName name="Forest_Research">#REF!</definedName>
    <definedName name="Forestry_Commission">#REF!</definedName>
    <definedName name="Gambling_Commission">#REF!</definedName>
    <definedName name="Gangmasters_and_Labour_Abuse_Authority">#REF!</definedName>
    <definedName name="Geffrye_Museum">#REF!</definedName>
    <definedName name="General_Advisory_Committee_on_Science">#REF!</definedName>
    <definedName name="GL_BT">'KEY PROJECT INFORMATION'!$C$13</definedName>
    <definedName name="GL_Budget">'KEY PROJECT INFORMATION'!$C$26</definedName>
    <definedName name="GL_CampaignName">'KEY PROJECT INFORMATION'!$C$12</definedName>
    <definedName name="GL_Client">'KEY PROJECT INFORMATION'!$C$6</definedName>
    <definedName name="GL_EndD">'KEY PROJECT INFORMATION'!$C$29</definedName>
    <definedName name="GL_Prod">'KEY PROJECT INFORMATION'!$C$8</definedName>
    <definedName name="GL_StartD">'KEY PROJECT INFORMATION'!$C$28</definedName>
    <definedName name="Government_Actuary_s_Department">#REF!</definedName>
    <definedName name="Government_Chemist">#REF!</definedName>
    <definedName name="Government_Commercial_Function">#REF!</definedName>
    <definedName name="Government_Communication_Service">#REF!</definedName>
    <definedName name="Government_Communications_Headquarters">#REF!</definedName>
    <definedName name="Government_Corporate_Finance_Profession">#REF!</definedName>
    <definedName name="Government_Digital_Service">#REF!</definedName>
    <definedName name="Government_Economic_Service">#REF!</definedName>
    <definedName name="Government_Equalities_Office">#REF!</definedName>
    <definedName name="Government_Estates_Management">#REF!</definedName>
    <definedName name="Government_Finance_Profession">#REF!</definedName>
    <definedName name="Government_Internal_Audit_Agency">#REF!</definedName>
    <definedName name="Government_IT_Profession">#REF!</definedName>
    <definedName name="Government_Knowledge___Information_Management_Profession">#REF!</definedName>
    <definedName name="Government_Legal_Department">#REF!</definedName>
    <definedName name="Government_Legal_Profession">#REF!</definedName>
    <definedName name="Government_Occupational_Psychology_Profession">#REF!</definedName>
    <definedName name="Government_Office_for_Science">#REF!</definedName>
    <definedName name="Government_Operational_Research_Service">#REF!</definedName>
    <definedName name="Government_Planning_Inspectors">#REF!</definedName>
    <definedName name="Government_Planning_Profession">#REF!</definedName>
    <definedName name="Government_Property_Agency">#REF!</definedName>
    <definedName name="Government_Property_Profession">#REF!</definedName>
    <definedName name="Government_Science___Engineering_Profession">#REF!</definedName>
    <definedName name="Government_Security_Profession">#REF!</definedName>
    <definedName name="Government_Social_Research_Profession">#REF!</definedName>
    <definedName name="Government_Statistical_Service">#REF!</definedName>
    <definedName name="Government_Tax_Profession">#REF!</definedName>
    <definedName name="Government_Veterinary_Services">#REF!</definedName>
    <definedName name="Great_Britain_China_Centre">#REF!</definedName>
    <definedName name="Groceries_Code_Adjudicator">#REF!</definedName>
    <definedName name="GT_CampType">'KEY PROJECT INFORMATION'!$C$36</definedName>
    <definedName name="GT_Est">'KEY PROJECT INFORMATION'!$C$32</definedName>
    <definedName name="GT_OBJ">'KEY PROJECT INFORMATION'!$C$15</definedName>
    <definedName name="GT_PA">'MEDIA STRATEGY BRIEF '!$C$33</definedName>
    <definedName name="GT_RT">'KEY PROJECT INFORMATION'!#REF!</definedName>
    <definedName name="GT_SA">'MEDIA STRATEGY BRIEF '!#REF!</definedName>
    <definedName name="GT_Umb">'KEY PROJECT INFORMATION'!$C$34</definedName>
    <definedName name="Health_and_Safety_Executive">#REF!</definedName>
    <definedName name="Health_Education_England">#REF!</definedName>
    <definedName name="Health_Research_Authority">#REF!</definedName>
    <definedName name="Healthcare_UK">#REF!</definedName>
    <definedName name="Her_Majesty_s_Government_Communications_Centre">#REF!</definedName>
    <definedName name="Her_Majesty’s_Prison_and_Probation_Service">#REF!</definedName>
    <definedName name="Heritage_Lottery_Fund__administered_by_the_NHMF">#REF!</definedName>
    <definedName name="High_Speed_Two__HS2__Limited">#REF!</definedName>
    <definedName name="Higher_Education_Funding_Council_for_England">#REF!</definedName>
    <definedName name="Higher_Education_Statistics_Agency">#REF!</definedName>
    <definedName name="Highways_England">#REF!</definedName>
    <definedName name="Historic_England">#REF!</definedName>
    <definedName name="Historic_Royal_Palaces_separate_website">#REF!</definedName>
    <definedName name="HM_Courts___Tribunals_Service">#REF!</definedName>
    <definedName name="HM_Crown_Prosecution_Service_Inspectorate">#REF!</definedName>
    <definedName name="HM_Inspectorate_of_Constabulary_and_Fire___Rescue_Services">#REF!</definedName>
    <definedName name="HM_Inspectorate_of_Prisons">#REF!</definedName>
    <definedName name="HM_Inspectorate_of_Probation">#REF!</definedName>
    <definedName name="HM_Land_Registry">#REF!</definedName>
    <definedName name="HM_Nautical_Almanac_Office">#REF!</definedName>
    <definedName name="HM_Passport_Office">#REF!</definedName>
    <definedName name="HM_Prison_Service">#REF!</definedName>
    <definedName name="HM_Revenue___Customs">#REF!</definedName>
    <definedName name="HM_Treasury">#REF!</definedName>
    <definedName name="Home_Office">#REF!</definedName>
    <definedName name="Homes_England">#REF!</definedName>
    <definedName name="Horniman_Public_Museum_and_Public_Park_Trust">#REF!</definedName>
    <definedName name="Horserace_Betting_Levy_Board">#REF!</definedName>
    <definedName name="House_of_Lords_Appointments_Commission">#REF!</definedName>
    <definedName name="Housing_Ombudsman">#REF!</definedName>
    <definedName name="Human_Fertilisation_and_Embryology_Authority">#REF!</definedName>
    <definedName name="Human_Resources_Profession">#REF!</definedName>
    <definedName name="Human_Tissue_Authority">#REF!</definedName>
    <definedName name="Immigration_Enforcement">#REF!</definedName>
    <definedName name="Imperial_War_Museum">#REF!</definedName>
    <definedName name="Independent_Advisory_Panel_on_Deaths_in_Custody">#REF!</definedName>
    <definedName name="Independent_Agricultural_Appeals_Panel">#REF!</definedName>
    <definedName name="Independent_Anti_slavery_Commissioner">#REF!</definedName>
    <definedName name="Independent_Case_Examiner">#REF!</definedName>
    <definedName name="Independent_Chief_Inspector_of_Borders_and_Immigration">#REF!</definedName>
    <definedName name="Independent_Commission_for_Aid_Impact">#REF!</definedName>
    <definedName name="Independent_Commission_on_Freedom_of_Information">#REF!</definedName>
    <definedName name="Independent_Complaints_Reviewer">#REF!</definedName>
    <definedName name="Independent_Dormant_Assets_Commission">#REF!</definedName>
    <definedName name="Independent_Family_Returns_Panel">#REF!</definedName>
    <definedName name="Independent_Medical_Expert_Group">#REF!</definedName>
    <definedName name="Independent_Monitoring_Boards">#REF!</definedName>
    <definedName name="Independent_Office_for_Police_Conduct">#REF!</definedName>
    <definedName name="Independent_Parliamentary_Standards_Authority">#REF!</definedName>
    <definedName name="Independent_Reconfiguration_Panel">#REF!</definedName>
    <definedName name="Independent_Review_Mechanism">#REF!</definedName>
    <definedName name="Independent_Reviewer_of_Terrorism_Legislation">#REF!</definedName>
    <definedName name="Industrial_Development_Advisory_Board">#REF!</definedName>
    <definedName name="Industrial_Injuries_Advisory_Council">#REF!</definedName>
    <definedName name="Information_Commissioner_s_Office">#REF!</definedName>
    <definedName name="Infrastructure_and_Projects_Authority">#REF!</definedName>
    <definedName name="Innovate_UK">#REF!</definedName>
    <definedName name="Insolvency_Rules_Committee">#REF!</definedName>
    <definedName name="Institute_for_Apprenticeships">#REF!</definedName>
    <definedName name="Intellectual_Property_Office">#REF!</definedName>
    <definedName name="Intelligence_Analysis">#REF!</definedName>
    <definedName name="Intelligence_Services_Commissioner">#REF!</definedName>
    <definedName name="Internal_Audit_Profession">#REF!</definedName>
    <definedName name="Investigatory_Powers_Commissioner_s_Office">#REF!</definedName>
    <definedName name="Investigatory_Powers_Tribunal">#REF!</definedName>
    <definedName name="Iraq_Inquiry">#REF!</definedName>
    <definedName name="jHub_Defence_Innovation">#REF!</definedName>
    <definedName name="Joint_Forces_Command">#REF!</definedName>
    <definedName name="Joint_Nature_Conservation_Committee">#REF!</definedName>
    <definedName name="Judicial_Appointments_and_Conduct_Ombudsman">#REF!</definedName>
    <definedName name="Judicial_Appointments_Commission">#REF!</definedName>
    <definedName name="Judicial_Office">#REF!</definedName>
    <definedName name="Lake_District_National_Park_Authority">#REF!</definedName>
    <definedName name="Lammy_Review">#REF!</definedName>
    <definedName name="Land_Registration_Rule_Committee">#REF!</definedName>
    <definedName name="Law_Commission">#REF!</definedName>
    <definedName name="Leasehold_Advisory_Service">#REF!</definedName>
    <definedName name="Legal_Aid_Agency">#REF!</definedName>
    <definedName name="Legal_Services_Board">#REF!</definedName>
    <definedName name="Local_Government_and_Social_Care_Ombudsman">#REF!</definedName>
    <definedName name="LocatED">#REF!</definedName>
    <definedName name="London_and_Continental_Railways_Limited_separate_website">#REF!</definedName>
    <definedName name="Low_Level_Waste_Repository_Ltd">#REF!</definedName>
    <definedName name="Low_Pay_Commission">#REF!</definedName>
    <definedName name="Macur_Review">#REF!</definedName>
    <definedName name="Magnox_Ltd">#REF!</definedName>
    <definedName name="Marine_Accident_Investigation_Branch">#REF!</definedName>
    <definedName name="Marine_Management_Organisation">#REF!</definedName>
    <definedName name="Maritime_and_Coastguard_Agency">#REF!</definedName>
    <definedName name="Marshall_Aid_Commemoration_Commission">#REF!</definedName>
    <definedName name="Medical_Profession">#REF!</definedName>
    <definedName name="Medical_Research_Council">#REF!</definedName>
    <definedName name="Medicines_and_Healthcare_products_Regulatory_Agency">#REF!</definedName>
    <definedName name="Met_Office">#REF!</definedName>
    <definedName name="Migration_Advisory_Committee">#REF!</definedName>
    <definedName name="Military_Aviation_Authority">#REF!</definedName>
    <definedName name="Ministry_of_Defence">#REF!</definedName>
    <definedName name="Ministry_of_Housing__Communities___Local_Government">#REF!</definedName>
    <definedName name="Ministry_of_Justice">#REF!</definedName>
    <definedName name="Morecambe_Bay_Investigation">#REF!</definedName>
    <definedName name="National_Army_Museum">#REF!</definedName>
    <definedName name="National_Counter_Terrorism_Security_Office">#REF!</definedName>
    <definedName name="National_Crime_Agency">#REF!</definedName>
    <definedName name="National_Crime_Agency_Remuneration_Review_Body">#REF!</definedName>
    <definedName name="National_Cyber_Security_Centre_separate_website">#REF!</definedName>
    <definedName name="National_Data_Guardian">#REF!</definedName>
    <definedName name="National_Employment_Savings_Trust__NEST__Corporation_separate_website">#REF!</definedName>
    <definedName name="National_Forest_Company">#REF!</definedName>
    <definedName name="National_Gallery">#REF!</definedName>
    <definedName name="National_Heritage_Memorial_Fund">#REF!</definedName>
    <definedName name="National_Information_Board">#REF!</definedName>
    <definedName name="National_Infrastructure_Commission">#REF!</definedName>
    <definedName name="National_Institute_for_Health_and_Care_Excellence">#REF!</definedName>
    <definedName name="National_Museum_of_the_Royal_Navy">#REF!</definedName>
    <definedName name="National_Museums_Liverpool">#REF!</definedName>
    <definedName name="National_Portrait_Gallery">#REF!</definedName>
    <definedName name="National_Probation_Service">#REF!</definedName>
    <definedName name="National_security_and_intelligence">#REF!</definedName>
    <definedName name="Natural_England">#REF!</definedName>
    <definedName name="Natural_Environment_Research_Council">#REF!</definedName>
    <definedName name="Natural_History_Museum">#REF!</definedName>
    <definedName name="Natural_Resources_Wales">#REF!</definedName>
    <definedName name="Network_Rail">#REF!</definedName>
    <definedName name="New_Forest_National_Park_Authority">#REF!</definedName>
    <definedName name="NHS_Blood_and_Transplant">#REF!</definedName>
    <definedName name="NHS_Business_Services_Authority">#REF!</definedName>
    <definedName name="NHS_Counter_Fraud_Authority">#REF!</definedName>
    <definedName name="NHS_Digital">#REF!</definedName>
    <definedName name="NHS_England">#REF!</definedName>
    <definedName name="NHS_Improvement">#REF!</definedName>
    <definedName name="NHS_Litigation_Authority">#REF!</definedName>
    <definedName name="NHS_Pay_Review_Body">#REF!</definedName>
    <definedName name="NHS_Wales_Informatics_Service">#REF!</definedName>
    <definedName name="North_York_Moors_National_Park_Authority">#REF!</definedName>
    <definedName name="Northern_Ireland_Council_for_the_Curriculum__Examinations_and_Assessment">#REF!</definedName>
    <definedName name="Northern_Ireland_Executive">#REF!</definedName>
    <definedName name="Northern_Ireland_Housing_Executive">#REF!</definedName>
    <definedName name="Northern_Ireland_Human_Rights_Commission">#REF!</definedName>
    <definedName name="Northern_Ireland_Office">#REF!</definedName>
    <definedName name="Northern_Ireland_Policing_Board">#REF!</definedName>
    <definedName name="Northern_Ireland_Statistics_and_Research_Agency">#REF!</definedName>
    <definedName name="Northern_Lighthouse_Board">#REF!</definedName>
    <definedName name="Northumberland_National_Park_Authority">#REF!</definedName>
    <definedName name="NS_I">#REF!</definedName>
    <definedName name="Nuclear_Decommissioning_Authority">#REF!</definedName>
    <definedName name="Nuclear_Liabilities_Financing_Assurance_Board">#REF!</definedName>
    <definedName name="Nuclear_Research_Advisory_Council">#REF!</definedName>
    <definedName name="Ofcom">#REF!</definedName>
    <definedName name="Office_for_Budget_Responsibility">#REF!</definedName>
    <definedName name="Office_for_Civil_Society">#REF!</definedName>
    <definedName name="Office_for_Disability_Issues">#REF!</definedName>
    <definedName name="Office_for_Fair_Access">#REF!</definedName>
    <definedName name="Office_for_Life_Sciences">#REF!</definedName>
    <definedName name="Office_for_Low_Emission_Vehicles">#REF!</definedName>
    <definedName name="Office_for_National_Statistics">#REF!</definedName>
    <definedName name="Office_for_Nuclear_Regulation_separate_website">#REF!</definedName>
    <definedName name="Office_for_Product_Safety_and_Standards">#REF!</definedName>
    <definedName name="Office_for_Students">#REF!</definedName>
    <definedName name="Office_of_Financial_Sanctions_Implementation">#REF!</definedName>
    <definedName name="Office_of_Manpower_Economics">#REF!</definedName>
    <definedName name="Office_of_Rail_and_Road">#REF!</definedName>
    <definedName name="Office_of_Surveillance_Commissioners">#REF!</definedName>
    <definedName name="Office_of_Tax_Simplification">#REF!</definedName>
    <definedName name="Office_of_the_Advocate_General_for_Scotland">#REF!</definedName>
    <definedName name="Office_of_the_Children_s_Commissioner">#REF!</definedName>
    <definedName name="Office_of_the_Immigration_Services_Commissioner">#REF!</definedName>
    <definedName name="Office_of_the_Leader_of_the_House_of_Commons">#REF!</definedName>
    <definedName name="Office_of_the_Leader_of_the_House_of_Lords">#REF!</definedName>
    <definedName name="Office_of_the_Parliamentary_Counsel">#REF!</definedName>
    <definedName name="Office_of_the_Public_Guardian">#REF!</definedName>
    <definedName name="Office_of_the_Registrar_of_Consultant_Lobbyists">#REF!</definedName>
    <definedName name="Office_of_the_Regulator_of_Community_Interest_Companies">#REF!</definedName>
    <definedName name="Office_of_the_Schools_Adjudicator">#REF!</definedName>
    <definedName name="Office_of_the_Secretary_of_State_for_Scotland">#REF!</definedName>
    <definedName name="Office_of_the_Secretary_of_State_for_Wales_Swyddfa_Ysgrifennydd_Gwladol_Cymru">#REF!</definedName>
    <definedName name="Official_Solicitor_and_Public_Trustee">#REF!</definedName>
    <definedName name="Ofgem">#REF!</definedName>
    <definedName name="Ofqual">#REF!</definedName>
    <definedName name="Ofsted">#REF!</definedName>
    <definedName name="Oil_and_Gas_Authority">#REF!</definedName>
    <definedName name="Open_Public_Services">#REF!</definedName>
    <definedName name="Operational_Delivery_Profession">#REF!</definedName>
    <definedName name="Ordnance_Survey_separate_website">#REF!</definedName>
    <definedName name="Parades_Commission_for_Northern_Ireland">#REF!</definedName>
    <definedName name="Parole_Board">#REF!</definedName>
    <definedName name="Payment_Systems_Regulator">#REF!</definedName>
    <definedName name="Peak_District_National_Park_Authority">#REF!</definedName>
    <definedName name="Pension_Protection_Fund">#REF!</definedName>
    <definedName name="Planning_Inspectorate">#REF!</definedName>
    <definedName name="Plant_Varieties_and_Seeds_Tribunal">#REF!</definedName>
    <definedName name="Police_Advisory_Board_for_England_and_Wales">#REF!</definedName>
    <definedName name="Police_Discipline_Appeals_Tribunal">#REF!</definedName>
    <definedName name="Police_Remuneration_Review_Body">#REF!</definedName>
    <definedName name="Policy_Profession">#REF!</definedName>
    <definedName name="Porton_Biopharma_Limited">#REF!</definedName>
    <definedName name="Preventing_Sexual_Violence_Initiative">#REF!</definedName>
    <definedName name="_xlnm.Print_Area" localSheetId="4">'DIGITAL ONLY'!$B$1:$F$43</definedName>
    <definedName name="_xlnm.Print_Area" localSheetId="1">'KEY PROJECT INFORMATION'!$B$1:$D$58</definedName>
    <definedName name="_xlnm.Print_Area" localSheetId="3">'MEDIA CHANNEL IMPLEMENTATION'!$B$1:$F$103</definedName>
    <definedName name="_xlnm.Print_Area" localSheetId="2">'MEDIA STRATEGY BRIEF '!$B$1:$F$71</definedName>
    <definedName name="Prison_Service_Pay_Review_Body">#REF!</definedName>
    <definedName name="Prisons_and_Probation_Ombudsman">#REF!</definedName>
    <definedName name="Privy_Council_Office">#REF!</definedName>
    <definedName name="Probation_Board_for_Northern_Ireland">#REF!</definedName>
    <definedName name="Procurement_profession">#REF!</definedName>
    <definedName name="Professional_Standards_Authority_for_Health_and_Social_Care">#REF!</definedName>
    <definedName name="Project_Delivery_Profession">#REF!</definedName>
    <definedName name="Public_Health_England">#REF!</definedName>
    <definedName name="Public_Health_Wales">#REF!</definedName>
    <definedName name="Public_Prosecution_Service_for_Northern_Ireland">#REF!</definedName>
    <definedName name="Pubs_Code_Adjudicator">#REF!</definedName>
    <definedName name="Queen_Elizabeth_II_Conference_Centre">#REF!</definedName>
    <definedName name="Queen_s_Harbour_Master">#REF!</definedName>
    <definedName name="Race_Disparity_Unit">#REF!</definedName>
    <definedName name="Radioactive_Waste_Management">#REF!</definedName>
    <definedName name="Rail_Accident_Investigation_Branch">#REF!</definedName>
    <definedName name="Rail_Safety_and_Standards_Board">#REF!</definedName>
    <definedName name="Regulator_of_Social_Housing">#REF!</definedName>
    <definedName name="Regulatory_Policy_Committee">#REF!</definedName>
    <definedName name="Remploy_Pension_Scheme_Trustees_Ltd">#REF!</definedName>
    <definedName name="Reserve_Forces__and_Cadets__Associations">#REF!</definedName>
    <definedName name="Review_Body_on_Doctors__and_Dentists__Remuneration">#REF!</definedName>
    <definedName name="Royal_Air_Force_Museum">#REF!</definedName>
    <definedName name="Royal_Armouries_Museum">#REF!</definedName>
    <definedName name="Royal_Marines_Museum">#REF!</definedName>
    <definedName name="Royal_Mint">#REF!</definedName>
    <definedName name="Royal_Mint_Advisory_Committee">#REF!</definedName>
    <definedName name="Royal_Museums_Greenwich">#REF!</definedName>
    <definedName name="Royal_Navy_Submarine_Museum">#REF!</definedName>
    <definedName name="Royal_Parks">#REF!</definedName>
    <definedName name="Rural_Development_Programme_for_England_Network">#REF!</definedName>
    <definedName name="Rural_Payments_Agency">#REF!</definedName>
    <definedName name="S4C">#REF!</definedName>
    <definedName name="School_Teachers__Review_Body">#REF!</definedName>
    <definedName name="Schools_Commissioners_Group">#REF!</definedName>
    <definedName name="Science_Advisory_Council">#REF!</definedName>
    <definedName name="Science_and_Technology_Facilities_Council">#REF!</definedName>
    <definedName name="Science_Museum_Group">#REF!</definedName>
    <definedName name="Scientific_Advisory_Committee_on_the_Medical_Implications_of_Less_Lethal_Weapons">#REF!</definedName>
    <definedName name="Sea_Fish_Industry_Authority">#REF!</definedName>
    <definedName name="Secret_Intelligence_Service">#REF!</definedName>
    <definedName name="Security_Industry_Authority">#REF!</definedName>
    <definedName name="Security_Vetting_Appeals_Panel">#REF!</definedName>
    <definedName name="Sellafield_Ltd">#REF!</definedName>
    <definedName name="Senior_Salaries_Review_Body">#REF!</definedName>
    <definedName name="Sentencing_Council_for_England_and_Wales">#REF!</definedName>
    <definedName name="Serious_Fraud_Office">#REF!</definedName>
    <definedName name="Service_Complaints_Ombudsman">#REF!</definedName>
    <definedName name="Service_Prosecuting_Authority">#REF!</definedName>
    <definedName name="Single_Source_Regulations_Office">#REF!</definedName>
    <definedName name="Sir_John_Soane_s_Museum">#REF!</definedName>
    <definedName name="Small_Business_Commissioner">#REF!</definedName>
    <definedName name="Social_Mobility_Commission">#REF!</definedName>
    <definedName name="Social_Science_Research_Committee">#REF!</definedName>
    <definedName name="Social_Security_Advisory_Committee">#REF!</definedName>
    <definedName name="South_Downs_National_Park_Authority">#REF!</definedName>
    <definedName name="Sport_England">#REF!</definedName>
    <definedName name="Sports_Council_for_Wales">#REF!</definedName>
    <definedName name="Sports_Grounds_Safety_Authority">#REF!</definedName>
    <definedName name="Stabilisation_Unit">#REF!</definedName>
    <definedName name="Standards_and_Testing_Agency">#REF!</definedName>
    <definedName name="Student_Loans_Company">#REF!</definedName>
    <definedName name="Sub_Department__incl._ALB">#REF!</definedName>
    <definedName name="Supreme_Court_of_the_United_Kingdom">#REF!</definedName>
    <definedName name="Surveillance_Camera_Commissioner">#REF!</definedName>
    <definedName name="Tate">#REF!</definedName>
    <definedName name="Teaching_Regulation_Agency">#REF!</definedName>
    <definedName name="Technical_Advisory_Board">#REF!</definedName>
    <definedName name="The_Adjudicator’s_Office">#REF!</definedName>
    <definedName name="The_Advisory_Council_on_National_Records_and_Archives">#REF!</definedName>
    <definedName name="The_Charity_Commission">#REF!</definedName>
    <definedName name="The_Crown_Estate">#REF!</definedName>
    <definedName name="The_Electoral_Commission">#REF!</definedName>
    <definedName name="The_Executive_Office__Northern_Ireland">#REF!</definedName>
    <definedName name="The_Insolvency_Service">#REF!</definedName>
    <definedName name="The_Legal_Ombudsman">#REF!</definedName>
    <definedName name="The_National_Archives">#REF!</definedName>
    <definedName name="The_Oil_and_Pipelines_Agency">#REF!</definedName>
    <definedName name="The_Parliamentary_and_Health_Service_Ombudsman">#REF!</definedName>
    <definedName name="The_Pension_Protection_Fund_Ombudsman">#REF!</definedName>
    <definedName name="The_Pensions_Advisory_Service">#REF!</definedName>
    <definedName name="The_Pensions_Ombudsman">#REF!</definedName>
    <definedName name="The_Pensions_Regulator">#REF!</definedName>
    <definedName name="The_Reviewing_Committee_on_the_Export_of_Works_of_Art_and_Objects_of_Cultural_Interest">#REF!</definedName>
    <definedName name="The_Scottish_Government">#REF!</definedName>
    <definedName name="The_Security_Service">#REF!</definedName>
    <definedName name="The_Theatres_Trust">#REF!</definedName>
    <definedName name="The_Water_Services_Regulation_Authority">#REF!</definedName>
    <definedName name="Traffic_Commissioners_for_Great_Britain">#REF!</definedName>
    <definedName name="Transport_Focus">#REF!</definedName>
    <definedName name="Treasure_Valuation_Committee">#REF!</definedName>
    <definedName name="Tribunal_Procedure_Committee">#REF!</definedName>
    <definedName name="Trinity_House">#REF!</definedName>
    <definedName name="UK_Anti_Doping">#REF!</definedName>
    <definedName name="UK_Atomic_Energy_Authority">#REF!</definedName>
    <definedName name="UK_Co_ordinating_Body">#REF!</definedName>
    <definedName name="UK_Debt_Management_Office">#REF!</definedName>
    <definedName name="UK_Export_Finance">#REF!</definedName>
    <definedName name="UK_Financial_Investments_Limited">#REF!</definedName>
    <definedName name="UK_Government_Investments">#REF!</definedName>
    <definedName name="UK_Holocaust_Memorial_Foundation">#REF!</definedName>
    <definedName name="UK_Hydrographic_Office">#REF!</definedName>
    <definedName name="UK_Research_and_Innovation">#REF!</definedName>
    <definedName name="UK_Space_Agency">#REF!</definedName>
    <definedName name="UK_Sport">#REF!</definedName>
    <definedName name="UK_Statistics_Authority">#REF!</definedName>
    <definedName name="UK_Visas_and_Immigration">#REF!</definedName>
    <definedName name="UKTI_Education">#REF!</definedName>
    <definedName name="UKTI_Life_Sciences_Organisation">#REF!</definedName>
    <definedName name="United_Kingdom_Reserve_Forces_Association">#REF!</definedName>
    <definedName name="Valuation_Office_Agency">#REF!</definedName>
    <definedName name="Valuation_Tribunal_for_England">#REF!</definedName>
    <definedName name="Valuation_Tribunal_Service">#REF!</definedName>
    <definedName name="Vehicle_Certification_Agency">#REF!</definedName>
    <definedName name="Veterans_Advisory_and_Pensions_Committees">#REF!</definedName>
    <definedName name="Veterans_UK">#REF!</definedName>
    <definedName name="Veterinary_Medicines_Directorate">#REF!</definedName>
    <definedName name="Veterinary_Products_Committee">#REF!</definedName>
    <definedName name="Victims__Commissioner">#REF!</definedName>
    <definedName name="Victoria_and_Albert_Museum">#REF!</definedName>
    <definedName name="VisitBritain">#REF!</definedName>
    <definedName name="VisitEngland">#REF!</definedName>
    <definedName name="Wales_Audit_Office">#REF!</definedName>
    <definedName name="Wallace_Collection">#REF!</definedName>
    <definedName name="Welsh_Government">#REF!</definedName>
    <definedName name="Welsh_Language_Commissioner">#REF!</definedName>
    <definedName name="Westminster_Foundation_for_Democracy">#REF!</definedName>
    <definedName name="Wilton_Park">#REF!</definedName>
    <definedName name="Works_with_5_agencies_and_public_bodies_view_all">#REF!</definedName>
    <definedName name="Yorkshire_Dales_National_Park_Authority">#REF!</definedName>
    <definedName name="Youth_Justice_Board_for_England_and_Wa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94" i="10" l="1"/>
  <c r="A195" i="10" s="1"/>
  <c r="A196" i="10" s="1"/>
  <c r="A197" i="10" s="1"/>
  <c r="A198" i="10" s="1"/>
  <c r="A199" i="10" s="1"/>
  <c r="A200" i="10" s="1"/>
  <c r="A201" i="10" s="1"/>
  <c r="A202" i="10" s="1"/>
  <c r="A203" i="10" s="1"/>
  <c r="A204" i="10" s="1"/>
  <c r="A205" i="10" s="1"/>
  <c r="A206" i="10" s="1"/>
  <c r="A207" i="10" s="1"/>
  <c r="A208" i="10" s="1"/>
  <c r="A209" i="10"/>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c r="A240" i="10" s="1"/>
  <c r="A241" i="10" s="1"/>
  <c r="A242" i="10" s="1"/>
  <c r="A243" i="10" s="1"/>
  <c r="A244" i="10" s="1"/>
  <c r="A245" i="10" s="1"/>
  <c r="A246" i="10" s="1"/>
  <c r="A247" i="10"/>
  <c r="A248" i="10" s="1"/>
  <c r="A249" i="10" s="1"/>
  <c r="A250" i="10" s="1"/>
  <c r="A251" i="10" s="1"/>
  <c r="A252" i="10" s="1"/>
  <c r="A253" i="10" s="1"/>
  <c r="A254" i="10" s="1"/>
  <c r="A255" i="10" s="1"/>
  <c r="A256" i="10" s="1"/>
  <c r="A257" i="10" s="1"/>
  <c r="A258" i="10"/>
  <c r="A259" i="10"/>
  <c r="A260" i="10"/>
  <c r="A261" i="10" s="1"/>
  <c r="A262" i="10" s="1"/>
  <c r="A263" i="10"/>
  <c r="A264" i="10" s="1"/>
  <c r="A265" i="10" s="1"/>
  <c r="A266" i="10" s="1"/>
  <c r="A267" i="10" s="1"/>
  <c r="A268" i="10" s="1"/>
  <c r="A269" i="10" s="1"/>
  <c r="A270" i="10" s="1"/>
  <c r="A271" i="10" s="1"/>
  <c r="A272" i="10" s="1"/>
  <c r="A273" i="10" s="1"/>
  <c r="A274" i="10"/>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c r="A306" i="10"/>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c r="A337" i="10"/>
  <c r="A338" i="10"/>
  <c r="A339" i="10" s="1"/>
  <c r="A340" i="10" s="1"/>
  <c r="A341" i="10" s="1"/>
  <c r="A342" i="10" s="1"/>
  <c r="A343" i="10" s="1"/>
  <c r="A344" i="10" s="1"/>
  <c r="A345" i="10" s="1"/>
  <c r="A346" i="10" s="1"/>
  <c r="A347" i="10" s="1"/>
  <c r="A348" i="10" s="1"/>
  <c r="A349" i="10" s="1"/>
  <c r="A350" i="10"/>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c r="A385" i="10"/>
  <c r="A386" i="10" s="1"/>
  <c r="A387" i="10" s="1"/>
  <c r="A388" i="10" s="1"/>
  <c r="A389" i="10"/>
  <c r="A390" i="10"/>
  <c r="A391" i="10"/>
  <c r="A392" i="10"/>
  <c r="A393" i="10" s="1"/>
  <c r="A394" i="10"/>
  <c r="A395" i="10"/>
  <c r="A396" i="10"/>
  <c r="A397" i="10"/>
  <c r="A398" i="10"/>
  <c r="A399" i="10"/>
  <c r="A400" i="10"/>
  <c r="A401" i="10"/>
  <c r="A402" i="10"/>
  <c r="A403" i="10"/>
  <c r="A404" i="10"/>
  <c r="A405" i="10"/>
  <c r="A406" i="10"/>
  <c r="A407" i="10"/>
  <c r="A408" i="10" s="1"/>
  <c r="A409" i="10" s="1"/>
  <c r="A410" i="10" s="1"/>
  <c r="A411" i="10" s="1"/>
  <c r="A412" i="10" s="1"/>
  <c r="A413" i="10" s="1"/>
  <c r="A414" i="10" s="1"/>
  <c r="A415" i="10" s="1"/>
  <c r="A416" i="10" s="1"/>
  <c r="A417" i="10" s="1"/>
  <c r="A418" i="10" s="1"/>
  <c r="A419" i="10" s="1"/>
  <c r="A420" i="10" s="1"/>
  <c r="A421" i="10" s="1"/>
  <c r="A422" i="10" s="1"/>
  <c r="A423" i="10" s="1"/>
  <c r="A424" i="10" s="1"/>
  <c r="A425" i="10" s="1"/>
  <c r="A426" i="10" s="1"/>
  <c r="A427" i="10" s="1"/>
  <c r="A428" i="10" s="1"/>
  <c r="A429" i="10" s="1"/>
  <c r="A430" i="10" s="1"/>
  <c r="A431" i="10" s="1"/>
  <c r="A432" i="10" s="1"/>
  <c r="A433" i="10" s="1"/>
  <c r="A434" i="10" s="1"/>
  <c r="A435" i="10" s="1"/>
  <c r="A436" i="10" s="1"/>
  <c r="A437" i="10" s="1"/>
  <c r="A438" i="10" s="1"/>
  <c r="A439" i="10" s="1"/>
  <c r="A440" i="10" s="1"/>
  <c r="A441" i="10" s="1"/>
  <c r="A442" i="10" s="1"/>
  <c r="A443" i="10" s="1"/>
  <c r="A444" i="10" s="1"/>
  <c r="A445" i="10" s="1"/>
  <c r="A446" i="10" s="1"/>
  <c r="A447" i="10" s="1"/>
  <c r="A448" i="10" s="1"/>
  <c r="A449" i="10" s="1"/>
  <c r="A450" i="10" s="1"/>
  <c r="A451" i="10" s="1"/>
  <c r="A452" i="10" s="1"/>
  <c r="A453" i="10" s="1"/>
  <c r="A454" i="10" s="1"/>
  <c r="A455" i="10" s="1"/>
  <c r="A456" i="10" s="1"/>
  <c r="A457" i="10" s="1"/>
  <c r="A458" i="10" s="1"/>
  <c r="A459" i="10" s="1"/>
  <c r="A460" i="10" s="1"/>
  <c r="A461" i="10" s="1"/>
  <c r="A462" i="10" s="1"/>
  <c r="A463" i="10" s="1"/>
  <c r="A464" i="10" s="1"/>
  <c r="A465" i="10" s="1"/>
  <c r="A466" i="10" s="1"/>
  <c r="A467" i="10" s="1"/>
  <c r="A468" i="10" s="1"/>
  <c r="A469" i="10" s="1"/>
  <c r="A470" i="10" s="1"/>
  <c r="A471" i="10" s="1"/>
  <c r="A472" i="10" s="1"/>
  <c r="A473" i="10" s="1"/>
  <c r="A474" i="10" s="1"/>
  <c r="A475" i="10" s="1"/>
  <c r="A476" i="10" s="1"/>
  <c r="A477" i="10" s="1"/>
  <c r="A478" i="10" s="1"/>
  <c r="A479" i="10" s="1"/>
  <c r="A480" i="10" s="1"/>
  <c r="A481" i="10" s="1"/>
  <c r="A482" i="10" s="1"/>
  <c r="A483" i="10" s="1"/>
  <c r="A484" i="10" s="1"/>
  <c r="A485" i="10" s="1"/>
  <c r="A486" i="10" s="1"/>
  <c r="A487" i="10" s="1"/>
  <c r="A488" i="10" s="1"/>
  <c r="A489" i="10" s="1"/>
  <c r="A490" i="10" s="1"/>
  <c r="A491" i="10" s="1"/>
  <c r="A492" i="10" s="1"/>
  <c r="A493" i="10" s="1"/>
  <c r="A494" i="10" s="1"/>
  <c r="A495" i="10" s="1"/>
  <c r="A496" i="10" s="1"/>
  <c r="A497" i="10" s="1"/>
  <c r="A498" i="10" s="1"/>
  <c r="A499" i="10" s="1"/>
  <c r="A500" i="10" s="1"/>
  <c r="A501" i="10" s="1"/>
  <c r="A502" i="10" s="1"/>
  <c r="A503" i="10" s="1"/>
  <c r="A504" i="10" s="1"/>
  <c r="A505" i="10" s="1"/>
  <c r="A506" i="10" s="1"/>
  <c r="A507" i="10" s="1"/>
  <c r="A508" i="10" s="1"/>
  <c r="A509" i="10" s="1"/>
  <c r="A510" i="10" s="1"/>
  <c r="A511" i="10" s="1"/>
  <c r="A512" i="10" s="1"/>
  <c r="A513" i="10" s="1"/>
  <c r="A514" i="10" s="1"/>
  <c r="A515" i="10" s="1"/>
  <c r="A516" i="10" s="1"/>
  <c r="A517" i="10" s="1"/>
  <c r="A518" i="10" s="1"/>
  <c r="A519" i="10" s="1"/>
  <c r="A520" i="10" s="1"/>
  <c r="A521" i="10" s="1"/>
  <c r="A522" i="10" s="1"/>
  <c r="A523" i="10" s="1"/>
  <c r="A524" i="10" s="1"/>
  <c r="A525" i="10" s="1"/>
  <c r="A526" i="10" s="1"/>
  <c r="A527" i="10" s="1"/>
  <c r="A528" i="10" s="1"/>
  <c r="A529" i="10" s="1"/>
  <c r="A530" i="10" s="1"/>
  <c r="A531" i="10" s="1"/>
  <c r="A532" i="10" s="1"/>
  <c r="A533" i="10" s="1"/>
  <c r="A534" i="10" s="1"/>
  <c r="A535" i="10" s="1"/>
  <c r="A536" i="10" s="1"/>
  <c r="A537" i="10" s="1"/>
  <c r="A538" i="10" s="1"/>
  <c r="A539" i="10" s="1"/>
  <c r="A540" i="10" s="1"/>
  <c r="A541" i="10" s="1"/>
  <c r="A542" i="10" s="1"/>
  <c r="A543" i="10" s="1"/>
  <c r="A544" i="10" s="1"/>
  <c r="A545" i="10" s="1"/>
  <c r="A546" i="10" s="1"/>
  <c r="A547" i="10" s="1"/>
  <c r="A548" i="10" s="1"/>
  <c r="A549" i="10" s="1"/>
  <c r="A550" i="10" s="1"/>
  <c r="A551" i="10" s="1"/>
  <c r="A552" i="10" s="1"/>
  <c r="A553" i="10"/>
  <c r="A110" i="10" l="1"/>
  <c r="A111" i="10" s="1"/>
  <c r="A112" i="10" s="1"/>
  <c r="A113" i="10" s="1"/>
  <c r="A114" i="10" s="1"/>
  <c r="A115" i="10" s="1"/>
  <c r="A116" i="10" s="1"/>
  <c r="A117" i="10" s="1"/>
  <c r="A118" i="10" s="1"/>
  <c r="A119" i="10" s="1"/>
  <c r="A120" i="10" s="1"/>
  <c r="A121" i="10" s="1"/>
  <c r="A122" i="10" s="1"/>
  <c r="A123" i="10" s="1"/>
  <c r="A124" i="10" s="1"/>
  <c r="A125" i="10" s="1"/>
  <c r="A126" i="10" s="1"/>
  <c r="A127" i="10" s="1"/>
  <c r="A128" i="10"/>
  <c r="A129" i="10"/>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c r="A165" i="10"/>
  <c r="A166" i="10" s="1"/>
  <c r="A167" i="10" s="1"/>
  <c r="A168" i="10" s="1"/>
  <c r="A169" i="10"/>
  <c r="A170" i="10"/>
  <c r="A171" i="10" s="1"/>
  <c r="A172" i="10" s="1"/>
  <c r="A173" i="10" s="1"/>
  <c r="A174" i="10" s="1"/>
  <c r="A175" i="10" s="1"/>
  <c r="A176" i="10" s="1"/>
  <c r="A177" i="10" s="1"/>
  <c r="A178" i="10" s="1"/>
  <c r="A179" i="10" s="1"/>
  <c r="A180" i="10" s="1"/>
  <c r="A181" i="10" s="1"/>
  <c r="A182" i="10" s="1"/>
  <c r="A183" i="10" l="1"/>
  <c r="A184" i="10" s="1"/>
  <c r="A185" i="10" s="1"/>
  <c r="A186" i="10" s="1"/>
  <c r="A187" i="10" s="1"/>
  <c r="A188" i="10" s="1"/>
  <c r="A189" i="10" s="1"/>
  <c r="A190" i="10" s="1"/>
  <c r="A191" i="10" s="1"/>
  <c r="A192" i="10" s="1"/>
  <c r="A193" i="10" s="1"/>
  <c r="B182" i="10"/>
  <c r="B553" i="10"/>
  <c r="X1" i="10"/>
  <c r="C38" i="4" l="1"/>
  <c r="A4" i="17" l="1"/>
  <c r="B28" i="17" l="1"/>
  <c r="E28" i="17" s="1"/>
  <c r="B27" i="17"/>
  <c r="E27" i="17" l="1"/>
  <c r="C27" i="17"/>
  <c r="D27" i="17"/>
  <c r="A3" i="10" l="1"/>
  <c r="A4" i="10" s="1"/>
  <c r="A5" i="10" s="1"/>
  <c r="A6" i="10" s="1"/>
  <c r="B6" i="10" s="1"/>
  <c r="B406" i="10"/>
  <c r="B405" i="10"/>
  <c r="B401" i="10"/>
  <c r="B400" i="10"/>
  <c r="B399" i="10"/>
  <c r="B398" i="10"/>
  <c r="B397" i="10"/>
  <c r="B396" i="10"/>
  <c r="B395" i="10"/>
  <c r="B394" i="10"/>
  <c r="B393" i="10"/>
  <c r="B391" i="10"/>
  <c r="B390" i="10"/>
  <c r="B389" i="10"/>
  <c r="B384" i="10"/>
  <c r="B259" i="10"/>
  <c r="B258" i="10"/>
  <c r="B247" i="10"/>
  <c r="B169" i="10"/>
  <c r="B164" i="10"/>
  <c r="A66" i="10"/>
  <c r="A67" i="10" s="1"/>
  <c r="A29" i="10"/>
  <c r="A30" i="10" s="1"/>
  <c r="A31" i="10" s="1"/>
  <c r="A32" i="10" s="1"/>
  <c r="A33" i="10" s="1"/>
  <c r="A34" i="10" s="1"/>
  <c r="A35" i="10" s="1"/>
  <c r="A36" i="10" s="1"/>
  <c r="A37" i="10" s="1"/>
  <c r="A38" i="10" s="1"/>
  <c r="A39" i="10" s="1"/>
  <c r="A28" i="10"/>
  <c r="B28" i="10" s="1"/>
  <c r="A7" i="10"/>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B27" i="10" s="1"/>
  <c r="B3" i="10" l="1"/>
  <c r="B9" i="10"/>
  <c r="B194" i="10"/>
  <c r="B5" i="10"/>
  <c r="B392" i="10"/>
  <c r="A40" i="10"/>
  <c r="B39" i="10"/>
  <c r="B403" i="10"/>
  <c r="B402" i="10"/>
  <c r="B13" i="10"/>
  <c r="B17" i="10"/>
  <c r="B21" i="10"/>
  <c r="B25" i="10"/>
  <c r="B29" i="10"/>
  <c r="B33" i="10"/>
  <c r="B37" i="10"/>
  <c r="B165" i="10"/>
  <c r="A68" i="10"/>
  <c r="B67" i="10"/>
  <c r="B195" i="10"/>
  <c r="B263" i="10"/>
  <c r="B350" i="10"/>
  <c r="B10" i="10"/>
  <c r="B14" i="10"/>
  <c r="B18" i="10"/>
  <c r="B22" i="10"/>
  <c r="B26" i="10"/>
  <c r="B30" i="10"/>
  <c r="B34" i="10"/>
  <c r="B38" i="10"/>
  <c r="B128" i="10"/>
  <c r="B170" i="10"/>
  <c r="B262" i="10"/>
  <c r="B261" i="10"/>
  <c r="B337" i="10"/>
  <c r="B110" i="10"/>
  <c r="B166" i="10"/>
  <c r="B209" i="10"/>
  <c r="B274" i="10"/>
  <c r="B7" i="10"/>
  <c r="B11" i="10"/>
  <c r="B15" i="10"/>
  <c r="B19" i="10"/>
  <c r="B23" i="10"/>
  <c r="B31" i="10"/>
  <c r="B35" i="10"/>
  <c r="B336" i="10"/>
  <c r="B239" i="10"/>
  <c r="B305" i="10"/>
  <c r="B385" i="10"/>
  <c r="B407" i="10"/>
  <c r="B4" i="10"/>
  <c r="B8" i="10"/>
  <c r="B12" i="10"/>
  <c r="B16" i="10"/>
  <c r="B20" i="10"/>
  <c r="B24" i="10"/>
  <c r="B32" i="10"/>
  <c r="B36" i="10"/>
  <c r="B66" i="10"/>
  <c r="B260" i="10"/>
  <c r="B404" i="10"/>
  <c r="B17" i="17"/>
  <c r="E17" i="17" l="1"/>
  <c r="C17" i="17"/>
  <c r="B408" i="10"/>
  <c r="B306" i="10"/>
  <c r="B275" i="10"/>
  <c r="B168" i="10"/>
  <c r="B167" i="10"/>
  <c r="B338" i="10"/>
  <c r="B171" i="10"/>
  <c r="B351" i="10"/>
  <c r="A41" i="10"/>
  <c r="B40" i="10"/>
  <c r="B196" i="10"/>
  <c r="B386" i="10"/>
  <c r="B240" i="10"/>
  <c r="B210" i="10"/>
  <c r="B111" i="10"/>
  <c r="B129" i="10"/>
  <c r="B264" i="10"/>
  <c r="B248" i="10"/>
  <c r="A69" i="10"/>
  <c r="B68" i="10"/>
  <c r="D17" i="17"/>
  <c r="B44" i="17"/>
  <c r="B43" i="17"/>
  <c r="B42" i="17"/>
  <c r="B41" i="17"/>
  <c r="B40" i="17"/>
  <c r="B39" i="17"/>
  <c r="B38" i="17"/>
  <c r="B265" i="10" l="1"/>
  <c r="B112" i="10"/>
  <c r="B241" i="10"/>
  <c r="B197" i="10"/>
  <c r="A42" i="10"/>
  <c r="B41" i="10"/>
  <c r="B249" i="10"/>
  <c r="B172" i="10"/>
  <c r="B307" i="10"/>
  <c r="B130" i="10"/>
  <c r="B211" i="10"/>
  <c r="B388" i="10"/>
  <c r="B387" i="10"/>
  <c r="A70" i="10"/>
  <c r="B69" i="10"/>
  <c r="B352" i="10"/>
  <c r="B339" i="10"/>
  <c r="B276" i="10"/>
  <c r="B409" i="10"/>
  <c r="B18" i="17"/>
  <c r="E18" i="17" s="1"/>
  <c r="B89" i="17"/>
  <c r="D89" i="17" s="1"/>
  <c r="B88" i="17"/>
  <c r="D88" i="17" s="1"/>
  <c r="B87" i="17"/>
  <c r="D87" i="17" s="1"/>
  <c r="E87" i="17" s="1"/>
  <c r="B82" i="17"/>
  <c r="D82" i="17" s="1"/>
  <c r="B81" i="17"/>
  <c r="D81" i="17" s="1"/>
  <c r="B80" i="17"/>
  <c r="D80" i="17" s="1"/>
  <c r="E80" i="17" s="1"/>
  <c r="B74" i="17"/>
  <c r="D74" i="17" s="1"/>
  <c r="B73" i="17"/>
  <c r="D73" i="17" s="1"/>
  <c r="B72" i="17"/>
  <c r="D72" i="17" s="1"/>
  <c r="E72" i="17" s="1"/>
  <c r="B66" i="17"/>
  <c r="D66" i="17" s="1"/>
  <c r="B65" i="17"/>
  <c r="D65" i="17" s="1"/>
  <c r="B64" i="17"/>
  <c r="D64" i="17" s="1"/>
  <c r="E64" i="17" s="1"/>
  <c r="B59" i="17"/>
  <c r="D59" i="17" s="1"/>
  <c r="B58" i="17"/>
  <c r="D58" i="17" s="1"/>
  <c r="B57" i="17"/>
  <c r="D57" i="17" s="1"/>
  <c r="E57" i="17" s="1"/>
  <c r="B52" i="17"/>
  <c r="D52" i="17" s="1"/>
  <c r="B51" i="17"/>
  <c r="D51" i="17" s="1"/>
  <c r="B50" i="17"/>
  <c r="D50" i="17" s="1"/>
  <c r="E50" i="17" s="1"/>
  <c r="D43" i="17"/>
  <c r="E43" i="17" s="1"/>
  <c r="D42" i="17"/>
  <c r="E42" i="17" s="1"/>
  <c r="D41" i="17"/>
  <c r="E41" i="17" s="1"/>
  <c r="D40" i="17"/>
  <c r="E40" i="17" s="1"/>
  <c r="D39" i="17"/>
  <c r="E39" i="17" s="1"/>
  <c r="D38" i="17"/>
  <c r="E38" i="17" s="1"/>
  <c r="D37" i="17"/>
  <c r="D36" i="17"/>
  <c r="E36" i="17" s="1"/>
  <c r="D44" i="17"/>
  <c r="B37" i="17"/>
  <c r="B36" i="17"/>
  <c r="B7" i="17"/>
  <c r="C7" i="17" s="1"/>
  <c r="E46" i="17"/>
  <c r="E45" i="17"/>
  <c r="E30" i="17"/>
  <c r="E20" i="17"/>
  <c r="B19" i="17"/>
  <c r="C19" i="17" s="1"/>
  <c r="B16" i="17"/>
  <c r="C16" i="17" s="1"/>
  <c r="B14" i="17"/>
  <c r="C14" i="17" s="1"/>
  <c r="B13" i="17"/>
  <c r="C13" i="17" s="1"/>
  <c r="B12" i="17"/>
  <c r="C12" i="17" s="1"/>
  <c r="B11" i="17"/>
  <c r="C11" i="17" s="1"/>
  <c r="E10" i="17"/>
  <c r="B9" i="17"/>
  <c r="C9" i="17" s="1"/>
  <c r="B8" i="17"/>
  <c r="C8" i="17" s="1"/>
  <c r="B410" i="10" l="1"/>
  <c r="B340" i="10"/>
  <c r="B113" i="10"/>
  <c r="A71" i="10"/>
  <c r="B70" i="10"/>
  <c r="B212" i="10"/>
  <c r="B308" i="10"/>
  <c r="B250" i="10"/>
  <c r="B198" i="10"/>
  <c r="B277" i="10"/>
  <c r="B353" i="10"/>
  <c r="B131" i="10"/>
  <c r="B173" i="10"/>
  <c r="A43" i="10"/>
  <c r="B42" i="10"/>
  <c r="B242" i="10"/>
  <c r="B266" i="10"/>
  <c r="E16" i="17"/>
  <c r="D16" i="17"/>
  <c r="E9" i="17"/>
  <c r="D9" i="17"/>
  <c r="E13" i="17"/>
  <c r="D13" i="17"/>
  <c r="E7" i="17"/>
  <c r="F7" i="17" s="1"/>
  <c r="D7" i="17"/>
  <c r="E14" i="17"/>
  <c r="D14" i="17"/>
  <c r="E11" i="17"/>
  <c r="D11" i="17"/>
  <c r="E8" i="17"/>
  <c r="D8" i="17"/>
  <c r="E12" i="17"/>
  <c r="D12" i="17"/>
  <c r="E19" i="17"/>
  <c r="D19" i="17"/>
  <c r="F36" i="17"/>
  <c r="E81" i="17"/>
  <c r="E82" i="17" s="1"/>
  <c r="B25" i="17" s="1"/>
  <c r="E25" i="17" s="1"/>
  <c r="E73" i="17"/>
  <c r="E74" i="17" s="1"/>
  <c r="B24" i="17" s="1"/>
  <c r="E24" i="17" s="1"/>
  <c r="E65" i="17"/>
  <c r="E66" i="17" s="1"/>
  <c r="B23" i="17" s="1"/>
  <c r="E23" i="17" s="1"/>
  <c r="E58" i="17"/>
  <c r="E59" i="17" s="1"/>
  <c r="B22" i="17" s="1"/>
  <c r="E51" i="17"/>
  <c r="E44" i="17"/>
  <c r="E37" i="17"/>
  <c r="E88" i="17"/>
  <c r="E89" i="17" s="1"/>
  <c r="B29" i="17" s="1"/>
  <c r="E29" i="17" s="1"/>
  <c r="E52" i="17"/>
  <c r="B21" i="17" s="1"/>
  <c r="B278" i="10" l="1"/>
  <c r="B251" i="10"/>
  <c r="B213" i="10"/>
  <c r="C22" i="17"/>
  <c r="D22" i="17"/>
  <c r="B267" i="10"/>
  <c r="A44" i="10"/>
  <c r="B43" i="10"/>
  <c r="B132" i="10"/>
  <c r="B341" i="10"/>
  <c r="C21" i="17"/>
  <c r="D21" i="17"/>
  <c r="B354" i="10"/>
  <c r="B199" i="10"/>
  <c r="B309" i="10"/>
  <c r="A72" i="10"/>
  <c r="B71" i="10"/>
  <c r="B243" i="10"/>
  <c r="B174" i="10"/>
  <c r="B114" i="10"/>
  <c r="B411" i="10"/>
  <c r="F37" i="17"/>
  <c r="F38" i="17" s="1"/>
  <c r="F39" i="17" s="1"/>
  <c r="F40" i="17" s="1"/>
  <c r="F41" i="17" s="1"/>
  <c r="F42" i="17" s="1"/>
  <c r="F43" i="17" s="1"/>
  <c r="F44" i="17" s="1"/>
  <c r="F8" i="17"/>
  <c r="F9" i="17" s="1"/>
  <c r="F10" i="17" s="1"/>
  <c r="F11" i="17" s="1"/>
  <c r="F12" i="17" s="1"/>
  <c r="F13" i="17" s="1"/>
  <c r="F14" i="17" s="1"/>
  <c r="E22" i="17"/>
  <c r="E21" i="17"/>
  <c r="B26" i="17"/>
  <c r="C26" i="17" s="1"/>
  <c r="A73" i="10" l="1"/>
  <c r="B72" i="10"/>
  <c r="B200" i="10"/>
  <c r="B214" i="10"/>
  <c r="B279" i="10"/>
  <c r="B412" i="10"/>
  <c r="B244" i="10"/>
  <c r="B133" i="10"/>
  <c r="B268" i="10"/>
  <c r="B310" i="10"/>
  <c r="B355" i="10"/>
  <c r="B342" i="10"/>
  <c r="B252" i="10"/>
  <c r="B115" i="10"/>
  <c r="B175" i="10"/>
  <c r="A45" i="10"/>
  <c r="B44" i="10"/>
  <c r="D26" i="17"/>
  <c r="E26" i="17"/>
  <c r="B15" i="17"/>
  <c r="C15" i="17" s="1"/>
  <c r="C5" i="17" s="1"/>
  <c r="A3" i="17" s="1"/>
  <c r="B343" i="10" l="1"/>
  <c r="B311" i="10"/>
  <c r="A46" i="10"/>
  <c r="B45" i="10"/>
  <c r="B116" i="10"/>
  <c r="B134" i="10"/>
  <c r="B246" i="10"/>
  <c r="B245" i="10"/>
  <c r="B413" i="10"/>
  <c r="B215" i="10"/>
  <c r="B201" i="10"/>
  <c r="B176" i="10"/>
  <c r="B356" i="10"/>
  <c r="B253" i="10"/>
  <c r="B269" i="10"/>
  <c r="B280" i="10"/>
  <c r="A74" i="10"/>
  <c r="B73" i="10"/>
  <c r="E15" i="17"/>
  <c r="F15" i="17" s="1"/>
  <c r="F16" i="17" s="1"/>
  <c r="D15" i="17"/>
  <c r="A2" i="17" s="1"/>
  <c r="A75" i="10" l="1"/>
  <c r="B74" i="10"/>
  <c r="B177" i="10"/>
  <c r="B216" i="10"/>
  <c r="B135" i="10"/>
  <c r="B344" i="10"/>
  <c r="B254" i="10"/>
  <c r="B202" i="10"/>
  <c r="B270" i="10"/>
  <c r="B357" i="10"/>
  <c r="B414" i="10"/>
  <c r="B117" i="10"/>
  <c r="A47" i="10"/>
  <c r="B46" i="10"/>
  <c r="B312" i="10"/>
  <c r="B281" i="10"/>
  <c r="F17" i="17"/>
  <c r="F18" i="17" s="1"/>
  <c r="F19" i="17" s="1"/>
  <c r="F20" i="17" s="1"/>
  <c r="F21" i="17" s="1"/>
  <c r="F22" i="17" s="1"/>
  <c r="F23" i="17" s="1"/>
  <c r="F24" i="17" s="1"/>
  <c r="F25" i="17" s="1"/>
  <c r="F26" i="17" s="1"/>
  <c r="B282" i="10" l="1"/>
  <c r="A48" i="10"/>
  <c r="B47" i="10"/>
  <c r="B415" i="10"/>
  <c r="B271" i="10"/>
  <c r="B178" i="10"/>
  <c r="B255" i="10"/>
  <c r="B136" i="10"/>
  <c r="B313" i="10"/>
  <c r="B118" i="10"/>
  <c r="B358" i="10"/>
  <c r="B203" i="10"/>
  <c r="B345" i="10"/>
  <c r="B217" i="10"/>
  <c r="A76" i="10"/>
  <c r="B75" i="10"/>
  <c r="F27" i="17"/>
  <c r="F28" i="17" s="1"/>
  <c r="F29" i="17" s="1"/>
  <c r="F30" i="17" s="1"/>
  <c r="A1" i="17" s="1"/>
  <c r="A77" i="10" l="1"/>
  <c r="B76" i="10"/>
  <c r="B346" i="10"/>
  <c r="B218" i="10"/>
  <c r="B204" i="10"/>
  <c r="B359" i="10"/>
  <c r="B314" i="10"/>
  <c r="B257" i="10"/>
  <c r="B256" i="10"/>
  <c r="B273" i="10"/>
  <c r="B272" i="10"/>
  <c r="A49" i="10"/>
  <c r="B48" i="10"/>
  <c r="B119" i="10"/>
  <c r="B137" i="10"/>
  <c r="B179" i="10"/>
  <c r="B416" i="10"/>
  <c r="B283" i="10"/>
  <c r="B284" i="10" l="1"/>
  <c r="B180" i="10"/>
  <c r="B120" i="10"/>
  <c r="B315" i="10"/>
  <c r="B205" i="10"/>
  <c r="B417" i="10"/>
  <c r="B138" i="10"/>
  <c r="A50" i="10"/>
  <c r="B49" i="10"/>
  <c r="B360" i="10"/>
  <c r="B219" i="10"/>
  <c r="B347" i="10"/>
  <c r="A78" i="10"/>
  <c r="B77" i="10"/>
  <c r="A79" i="10" l="1"/>
  <c r="B78" i="10"/>
  <c r="B220" i="10"/>
  <c r="A51" i="10"/>
  <c r="B50" i="10"/>
  <c r="B418" i="10"/>
  <c r="B316" i="10"/>
  <c r="B181" i="10"/>
  <c r="B349" i="10"/>
  <c r="B348" i="10"/>
  <c r="B361" i="10"/>
  <c r="B139" i="10"/>
  <c r="B206" i="10"/>
  <c r="B121" i="10"/>
  <c r="B285" i="10"/>
  <c r="B286" i="10" l="1"/>
  <c r="B362" i="10"/>
  <c r="B208" i="10"/>
  <c r="B207" i="10"/>
  <c r="B183" i="10"/>
  <c r="B221" i="10"/>
  <c r="B419" i="10"/>
  <c r="B122" i="10"/>
  <c r="B140" i="10"/>
  <c r="B317" i="10"/>
  <c r="A52" i="10"/>
  <c r="B51" i="10"/>
  <c r="A80" i="10"/>
  <c r="B79" i="10"/>
  <c r="A53" i="10" l="1"/>
  <c r="B52" i="10"/>
  <c r="B141" i="10"/>
  <c r="B420" i="10"/>
  <c r="B184" i="10"/>
  <c r="B363" i="10"/>
  <c r="A81" i="10"/>
  <c r="B80" i="10"/>
  <c r="B318" i="10"/>
  <c r="B123" i="10"/>
  <c r="B222" i="10"/>
  <c r="B287" i="10"/>
  <c r="B288" i="10" l="1"/>
  <c r="B124" i="10"/>
  <c r="B185" i="10"/>
  <c r="B142" i="10"/>
  <c r="A82" i="10"/>
  <c r="B81" i="10"/>
  <c r="B223" i="10"/>
  <c r="B319" i="10"/>
  <c r="B364" i="10"/>
  <c r="B421" i="10"/>
  <c r="A54" i="10"/>
  <c r="B53" i="10"/>
  <c r="A55" i="10" l="1"/>
  <c r="B54" i="10"/>
  <c r="B365" i="10"/>
  <c r="B224" i="10"/>
  <c r="B143" i="10"/>
  <c r="B125" i="10"/>
  <c r="B422" i="10"/>
  <c r="B320" i="10"/>
  <c r="A83" i="10"/>
  <c r="B82" i="10"/>
  <c r="B186" i="10"/>
  <c r="B289" i="10"/>
  <c r="B290" i="10" l="1"/>
  <c r="A84" i="10"/>
  <c r="B83" i="10"/>
  <c r="B423" i="10"/>
  <c r="B144" i="10"/>
  <c r="B366" i="10"/>
  <c r="B187" i="10"/>
  <c r="B321" i="10"/>
  <c r="B127" i="10"/>
  <c r="B126" i="10"/>
  <c r="B225" i="10"/>
  <c r="A56" i="10"/>
  <c r="B55" i="10"/>
  <c r="A57" i="10" l="1"/>
  <c r="B56" i="10"/>
  <c r="B188" i="10"/>
  <c r="B145" i="10"/>
  <c r="A85" i="10"/>
  <c r="B84" i="10"/>
  <c r="B226" i="10"/>
  <c r="B322" i="10"/>
  <c r="B367" i="10"/>
  <c r="B424" i="10"/>
  <c r="B291" i="10"/>
  <c r="B427" i="10" l="1"/>
  <c r="B425" i="10"/>
  <c r="B323" i="10"/>
  <c r="A86" i="10"/>
  <c r="B85" i="10"/>
  <c r="B189" i="10"/>
  <c r="B292" i="10"/>
  <c r="B368" i="10"/>
  <c r="B227" i="10"/>
  <c r="B146" i="10"/>
  <c r="A58" i="10"/>
  <c r="B57" i="10"/>
  <c r="B428" i="10" l="1"/>
  <c r="B147" i="10"/>
  <c r="B369" i="10"/>
  <c r="B190" i="10"/>
  <c r="B324" i="10"/>
  <c r="A59" i="10"/>
  <c r="B58" i="10"/>
  <c r="B228" i="10"/>
  <c r="B293" i="10"/>
  <c r="A87" i="10"/>
  <c r="B86" i="10"/>
  <c r="B426" i="10"/>
  <c r="B430" i="10" l="1"/>
  <c r="B429" i="10"/>
  <c r="A88" i="10"/>
  <c r="B87" i="10"/>
  <c r="B229" i="10"/>
  <c r="B325" i="10"/>
  <c r="B370" i="10"/>
  <c r="B294" i="10"/>
  <c r="A60" i="10"/>
  <c r="B59" i="10"/>
  <c r="B191" i="10"/>
  <c r="B148" i="10"/>
  <c r="B193" i="10" l="1"/>
  <c r="B192" i="10"/>
  <c r="B295" i="10"/>
  <c r="B371" i="10"/>
  <c r="B230" i="10"/>
  <c r="B149" i="10"/>
  <c r="A61" i="10"/>
  <c r="B60" i="10"/>
  <c r="B326" i="10"/>
  <c r="A89" i="10"/>
  <c r="B88" i="10"/>
  <c r="B327" i="10" l="1"/>
  <c r="A62" i="10"/>
  <c r="B61" i="10"/>
  <c r="B231" i="10"/>
  <c r="B296" i="10"/>
  <c r="A90" i="10"/>
  <c r="B89" i="10"/>
  <c r="B150" i="10"/>
  <c r="B372" i="10"/>
  <c r="B373" i="10" l="1"/>
  <c r="B431" i="10"/>
  <c r="B297" i="10"/>
  <c r="A63" i="10"/>
  <c r="B62" i="10"/>
  <c r="B151" i="10"/>
  <c r="A91" i="10"/>
  <c r="B90" i="10"/>
  <c r="B232" i="10"/>
  <c r="B328" i="10"/>
  <c r="B329" i="10" l="1"/>
  <c r="A92" i="10"/>
  <c r="B91" i="10"/>
  <c r="A64" i="10"/>
  <c r="B63" i="10"/>
  <c r="B432" i="10"/>
  <c r="B233" i="10"/>
  <c r="B152" i="10"/>
  <c r="B298" i="10"/>
  <c r="B374" i="10"/>
  <c r="B375" i="10" l="1"/>
  <c r="B153" i="10"/>
  <c r="B433" i="10"/>
  <c r="A93" i="10"/>
  <c r="B92" i="10"/>
  <c r="B299" i="10"/>
  <c r="B234" i="10"/>
  <c r="A65" i="10"/>
  <c r="B65" i="10" s="1"/>
  <c r="B64" i="10"/>
  <c r="B330" i="10"/>
  <c r="B435" i="10" l="1"/>
  <c r="B331" i="10"/>
  <c r="B235" i="10"/>
  <c r="A94" i="10"/>
  <c r="B93" i="10"/>
  <c r="B154" i="10"/>
  <c r="B300" i="10"/>
  <c r="B434" i="10"/>
  <c r="B376" i="10"/>
  <c r="B436" i="10" l="1"/>
  <c r="B437" i="10"/>
  <c r="B155" i="10"/>
  <c r="B236" i="10"/>
  <c r="B377" i="10"/>
  <c r="B301" i="10"/>
  <c r="A95" i="10"/>
  <c r="B94" i="10"/>
  <c r="B332" i="10"/>
  <c r="A96" i="10" l="1"/>
  <c r="B95" i="10"/>
  <c r="B378" i="10"/>
  <c r="B156" i="10"/>
  <c r="B333" i="10"/>
  <c r="B302" i="10"/>
  <c r="B238" i="10"/>
  <c r="B237" i="10"/>
  <c r="B335" i="10" l="1"/>
  <c r="B334" i="10"/>
  <c r="B379" i="10"/>
  <c r="B304" i="10"/>
  <c r="B303" i="10"/>
  <c r="B157" i="10"/>
  <c r="A97" i="10"/>
  <c r="B96" i="10"/>
  <c r="A98" i="10" l="1"/>
  <c r="B97" i="10"/>
  <c r="B380" i="10"/>
  <c r="B158" i="10"/>
  <c r="B438" i="10"/>
  <c r="B381" i="10" l="1"/>
  <c r="B439" i="10"/>
  <c r="B159" i="10"/>
  <c r="A99" i="10"/>
  <c r="B98" i="10"/>
  <c r="B440" i="10" l="1"/>
  <c r="A100" i="10"/>
  <c r="B99" i="10"/>
  <c r="B160" i="10"/>
  <c r="B383" i="10"/>
  <c r="B382" i="10"/>
  <c r="A101" i="10" l="1"/>
  <c r="B100" i="10"/>
  <c r="B161" i="10"/>
  <c r="B441" i="10"/>
  <c r="B163" i="10" l="1"/>
  <c r="B162" i="10"/>
  <c r="B442" i="10"/>
  <c r="A102" i="10"/>
  <c r="B101" i="10"/>
  <c r="A103" i="10" l="1"/>
  <c r="B102" i="10"/>
  <c r="B443" i="10"/>
  <c r="B444" i="10" l="1"/>
  <c r="A104" i="10"/>
  <c r="B103" i="10"/>
  <c r="A105" i="10" l="1"/>
  <c r="B104" i="10"/>
  <c r="B445" i="10"/>
  <c r="B446" i="10" l="1"/>
  <c r="A106" i="10"/>
  <c r="A107" i="10" s="1"/>
  <c r="A108" i="10" s="1"/>
  <c r="B105" i="10"/>
  <c r="A109" i="10" l="1"/>
  <c r="B108" i="10"/>
  <c r="B106" i="10"/>
  <c r="B447" i="10"/>
  <c r="B448" i="10" l="1"/>
  <c r="B109" i="10"/>
  <c r="B107" i="10"/>
  <c r="B449" i="10" l="1"/>
  <c r="B450" i="10" l="1"/>
  <c r="B451" i="10" l="1"/>
  <c r="B452" i="10" l="1"/>
  <c r="B453" i="10" l="1"/>
  <c r="B454" i="10" l="1"/>
  <c r="B455" i="10" l="1"/>
  <c r="B456" i="10" l="1"/>
  <c r="B457" i="10" l="1"/>
  <c r="B458" i="10" l="1"/>
  <c r="B459" i="10" l="1"/>
  <c r="B460" i="10" l="1"/>
  <c r="B461" i="10" l="1"/>
  <c r="B462" i="10" l="1"/>
  <c r="B463" i="10" l="1"/>
  <c r="B464" i="10" l="1"/>
  <c r="B465" i="10" l="1"/>
  <c r="B466" i="10" l="1"/>
  <c r="B467" i="10" l="1"/>
  <c r="B468" i="10" l="1"/>
  <c r="B469" i="10" l="1"/>
  <c r="B470" i="10" l="1"/>
  <c r="B471" i="10" l="1"/>
  <c r="B472" i="10" l="1"/>
  <c r="B473" i="10" l="1"/>
  <c r="B474" i="10" l="1"/>
  <c r="B475" i="10" l="1"/>
  <c r="B476" i="10" l="1"/>
  <c r="B477" i="10" l="1"/>
  <c r="B478" i="10" l="1"/>
  <c r="B479" i="10" l="1"/>
  <c r="B480" i="10" l="1"/>
  <c r="B481" i="10" l="1"/>
  <c r="B482" i="10" l="1"/>
  <c r="B483" i="10" l="1"/>
  <c r="B484" i="10" l="1"/>
  <c r="B485" i="10" l="1"/>
  <c r="B486" i="10" l="1"/>
  <c r="B487" i="10" l="1"/>
  <c r="B488" i="10" l="1"/>
  <c r="B489" i="10" l="1"/>
  <c r="B490" i="10" l="1"/>
  <c r="B491" i="10" l="1"/>
  <c r="B492" i="10" l="1"/>
  <c r="B493" i="10" l="1"/>
  <c r="B494" i="10" l="1"/>
  <c r="B495" i="10" l="1"/>
  <c r="B496" i="10" l="1"/>
  <c r="B497" i="10" l="1"/>
  <c r="B498" i="10" l="1"/>
  <c r="B499" i="10" l="1"/>
  <c r="B500" i="10" l="1"/>
  <c r="B501" i="10" l="1"/>
  <c r="B502" i="10" l="1"/>
  <c r="B503" i="10" l="1"/>
  <c r="B504" i="10" l="1"/>
  <c r="B505" i="10" l="1"/>
  <c r="B506" i="10" l="1"/>
  <c r="B507" i="10" l="1"/>
  <c r="B508" i="10" l="1"/>
  <c r="B509" i="10" l="1"/>
  <c r="B510" i="10" l="1"/>
  <c r="B511" i="10" l="1"/>
  <c r="B512" i="10" l="1"/>
  <c r="B513" i="10" l="1"/>
  <c r="B514" i="10" l="1"/>
  <c r="B515" i="10" l="1"/>
  <c r="B516" i="10" l="1"/>
  <c r="B517" i="10" l="1"/>
  <c r="B518" i="10" l="1"/>
  <c r="B519" i="10" l="1"/>
  <c r="B520" i="10" l="1"/>
  <c r="B521" i="10" l="1"/>
  <c r="B522" i="10" l="1"/>
  <c r="B523" i="10" l="1"/>
  <c r="B524" i="10" l="1"/>
  <c r="B525" i="10" l="1"/>
  <c r="B526" i="10" l="1"/>
  <c r="B527" i="10" l="1"/>
  <c r="B528" i="10" l="1"/>
  <c r="B529" i="10" l="1"/>
  <c r="B530" i="10" l="1"/>
  <c r="B531" i="10" l="1"/>
  <c r="B532" i="10" l="1"/>
  <c r="B533" i="10" l="1"/>
  <c r="B534" i="10" l="1"/>
  <c r="B535" i="10" l="1"/>
  <c r="B536" i="10" l="1"/>
  <c r="B537" i="10" l="1"/>
  <c r="B538" i="10" l="1"/>
  <c r="B539" i="10" l="1"/>
  <c r="B540" i="10" l="1"/>
  <c r="B541" i="10" l="1"/>
  <c r="B542" i="10" l="1"/>
  <c r="B543" i="10" l="1"/>
  <c r="B544" i="10" l="1"/>
  <c r="B545" i="10" l="1"/>
  <c r="B546" i="10" l="1"/>
  <c r="B547" i="10" l="1"/>
  <c r="B548" i="10" l="1"/>
  <c r="B549" i="10" l="1"/>
  <c r="B551" i="10" l="1"/>
  <c r="B552" i="10"/>
  <c r="B550" i="10"/>
  <c r="X25" i="10" l="1"/>
  <c r="X3" i="10"/>
  <c r="X178" i="10"/>
  <c r="X191" i="10"/>
  <c r="X170" i="10"/>
  <c r="X203" i="10"/>
  <c r="X200" i="10"/>
  <c r="X14" i="10"/>
  <c r="X33" i="10"/>
  <c r="X160" i="10"/>
  <c r="X39" i="10"/>
  <c r="X175" i="10"/>
  <c r="X6" i="10"/>
  <c r="X199" i="10"/>
  <c r="X161" i="10"/>
  <c r="X140" i="10"/>
  <c r="X49" i="10"/>
  <c r="X135" i="10"/>
  <c r="X127" i="10"/>
  <c r="X64" i="10"/>
  <c r="X116" i="10"/>
  <c r="X190" i="10"/>
  <c r="X90" i="10"/>
  <c r="X45" i="10"/>
  <c r="X121" i="10"/>
  <c r="X117" i="10"/>
  <c r="X159" i="10"/>
  <c r="X188" i="10"/>
  <c r="X29" i="10"/>
  <c r="X54" i="10"/>
  <c r="X81" i="10"/>
  <c r="X57" i="10"/>
  <c r="X183" i="10"/>
  <c r="X96" i="10"/>
  <c r="X149" i="10"/>
  <c r="X32" i="10"/>
  <c r="X128" i="10"/>
  <c r="X63" i="10"/>
  <c r="X80" i="10"/>
  <c r="X40" i="10"/>
  <c r="X23" i="10"/>
  <c r="X168" i="10"/>
  <c r="X88" i="10"/>
  <c r="X95" i="10"/>
  <c r="X152" i="10"/>
  <c r="X22" i="10"/>
  <c r="X118" i="10"/>
  <c r="X123" i="10"/>
  <c r="X107" i="10"/>
  <c r="X184" i="10"/>
  <c r="X187" i="10"/>
  <c r="X60" i="10"/>
  <c r="X48" i="10"/>
  <c r="X122" i="10"/>
  <c r="X157" i="10"/>
  <c r="X97" i="10"/>
  <c r="X43" i="10"/>
  <c r="X84" i="10"/>
  <c r="X169" i="10"/>
  <c r="X87" i="10"/>
  <c r="X82" i="10"/>
  <c r="X47" i="10"/>
  <c r="X62" i="10"/>
  <c r="X125" i="10"/>
  <c r="X77" i="10"/>
  <c r="X176" i="10"/>
  <c r="X155" i="10"/>
  <c r="X167" i="10"/>
  <c r="X52" i="10"/>
  <c r="X186" i="10"/>
  <c r="X102" i="10"/>
  <c r="X17" i="10"/>
  <c r="X201" i="10"/>
  <c r="X19" i="10"/>
  <c r="X130" i="10"/>
  <c r="X5" i="10"/>
  <c r="X172" i="10"/>
  <c r="X158" i="10"/>
  <c r="X111" i="10"/>
  <c r="X166" i="10"/>
  <c r="X180" i="10"/>
  <c r="X136" i="10"/>
  <c r="X109" i="10"/>
  <c r="X202" i="10"/>
  <c r="X126" i="10"/>
  <c r="X8" i="10"/>
  <c r="X112" i="10"/>
  <c r="X46" i="10"/>
  <c r="X195" i="10"/>
  <c r="X56" i="10"/>
  <c r="X86" i="10"/>
  <c r="X120" i="10"/>
  <c r="X194" i="10"/>
  <c r="X53" i="10"/>
  <c r="X144" i="10"/>
  <c r="X18" i="10"/>
  <c r="X151" i="10"/>
  <c r="X30" i="10"/>
  <c r="X145" i="10"/>
  <c r="X51" i="10"/>
  <c r="X114" i="10"/>
  <c r="X9" i="10"/>
  <c r="X101" i="10"/>
  <c r="X162" i="10"/>
  <c r="X24" i="10"/>
  <c r="X106" i="10"/>
  <c r="X61" i="10"/>
  <c r="X31" i="10"/>
  <c r="X143" i="10"/>
  <c r="X15" i="10"/>
  <c r="X146" i="10"/>
  <c r="X147" i="10"/>
  <c r="X28" i="10"/>
  <c r="X7" i="10"/>
  <c r="X153" i="10"/>
  <c r="X193" i="10"/>
  <c r="X92" i="10"/>
  <c r="X115" i="10"/>
  <c r="X67" i="10"/>
  <c r="X129" i="10"/>
  <c r="X93" i="10"/>
  <c r="X103" i="10"/>
  <c r="X179" i="10"/>
  <c r="X181" i="10"/>
  <c r="X174" i="10"/>
  <c r="X119" i="10"/>
  <c r="X37" i="10"/>
  <c r="X72" i="10"/>
  <c r="X50" i="10"/>
  <c r="X85" i="10"/>
  <c r="X83" i="10"/>
  <c r="X71" i="10"/>
  <c r="X110" i="10"/>
  <c r="X76" i="10"/>
  <c r="X154" i="10"/>
  <c r="X94" i="10"/>
  <c r="X65" i="10"/>
  <c r="X139" i="10"/>
  <c r="X59" i="10"/>
  <c r="X35" i="10"/>
  <c r="X34" i="10"/>
  <c r="X148" i="10"/>
  <c r="X192" i="10"/>
  <c r="X10" i="10"/>
  <c r="X69" i="10"/>
  <c r="X133" i="10"/>
  <c r="X74" i="10"/>
  <c r="X44" i="10"/>
  <c r="X73" i="10"/>
  <c r="X68" i="10"/>
  <c r="X177" i="10"/>
  <c r="X171" i="10"/>
  <c r="X99" i="10"/>
  <c r="X78" i="10"/>
  <c r="X42" i="10"/>
  <c r="X27" i="10"/>
  <c r="X131" i="10"/>
  <c r="X58" i="10"/>
  <c r="X134" i="10"/>
  <c r="X142" i="10"/>
  <c r="X79" i="10"/>
  <c r="X189" i="10"/>
  <c r="X12" i="10"/>
  <c r="X113" i="10"/>
  <c r="X124" i="10"/>
  <c r="X185" i="10"/>
  <c r="X89" i="10"/>
  <c r="X204" i="10"/>
  <c r="X141" i="10"/>
  <c r="X75" i="10"/>
  <c r="X164" i="10"/>
  <c r="X138" i="10"/>
  <c r="X41" i="10"/>
  <c r="X137" i="10"/>
  <c r="X11" i="10"/>
  <c r="X21" i="10"/>
  <c r="X104" i="10"/>
  <c r="X132" i="10"/>
  <c r="X4" i="10"/>
  <c r="X26" i="10"/>
  <c r="X66" i="10"/>
  <c r="X38" i="10"/>
  <c r="X55" i="10"/>
  <c r="X13" i="10"/>
  <c r="X36" i="10"/>
  <c r="X173" i="10"/>
  <c r="X165" i="10"/>
  <c r="X156" i="10"/>
  <c r="X20" i="10"/>
  <c r="X150" i="10"/>
  <c r="X197" i="10"/>
  <c r="X16" i="10"/>
  <c r="X100" i="10"/>
  <c r="X198" i="10"/>
  <c r="X70" i="10"/>
  <c r="X98" i="10"/>
  <c r="X91" i="10"/>
  <c r="X163" i="10"/>
  <c r="X105" i="10"/>
  <c r="X19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000-000001000000}">
      <text>
        <r>
          <rPr>
            <b/>
            <sz val="9"/>
            <color indexed="81"/>
            <rFont val="Tahoma"/>
            <family val="2"/>
          </rPr>
          <t>Author:</t>
        </r>
        <r>
          <rPr>
            <sz val="9"/>
            <color indexed="81"/>
            <rFont val="Tahoma"/>
            <family val="2"/>
          </rPr>
          <t xml:space="preserve">
SQL command</t>
        </r>
      </text>
    </comment>
    <comment ref="A2" authorId="0" shapeId="0" xr:uid="{00000000-0006-0000-0000-000002000000}">
      <text>
        <r>
          <rPr>
            <b/>
            <sz val="9"/>
            <color indexed="81"/>
            <rFont val="Tahoma"/>
            <family val="2"/>
          </rPr>
          <t>Author:</t>
        </r>
        <r>
          <rPr>
            <sz val="9"/>
            <color indexed="81"/>
            <rFont val="Tahoma"/>
            <family val="2"/>
          </rPr>
          <t xml:space="preserve">
Error status</t>
        </r>
      </text>
    </comment>
    <comment ref="A3" authorId="0" shapeId="0" xr:uid="{00000000-0006-0000-0000-000003000000}">
      <text>
        <r>
          <rPr>
            <b/>
            <sz val="9"/>
            <color indexed="81"/>
            <rFont val="Tahoma"/>
            <family val="2"/>
          </rPr>
          <t>Author:</t>
        </r>
        <r>
          <rPr>
            <sz val="9"/>
            <color indexed="81"/>
            <rFont val="Tahoma"/>
            <family val="2"/>
          </rPr>
          <t xml:space="preserve">
Missing fields</t>
        </r>
      </text>
    </comment>
    <comment ref="A4" authorId="0" shapeId="0" xr:uid="{00000000-0006-0000-0000-000004000000}">
      <text>
        <r>
          <rPr>
            <b/>
            <sz val="9"/>
            <color indexed="81"/>
            <rFont val="Tahoma"/>
            <family val="2"/>
          </rPr>
          <t>Author:</t>
        </r>
        <r>
          <rPr>
            <sz val="9"/>
            <color indexed="81"/>
            <rFont val="Tahoma"/>
            <family val="2"/>
          </rPr>
          <t xml:space="preserve">
Campaign type, only Complex are loaded</t>
        </r>
      </text>
    </comment>
  </commentList>
</comments>
</file>

<file path=xl/sharedStrings.xml><?xml version="1.0" encoding="utf-8"?>
<sst xmlns="http://schemas.openxmlformats.org/spreadsheetml/2006/main" count="1662" uniqueCount="928">
  <si>
    <t>Comms strategy summary</t>
  </si>
  <si>
    <t>Additional Performance Indicators</t>
  </si>
  <si>
    <t>Primary Client Contact</t>
  </si>
  <si>
    <t>Role for owned and earned media</t>
  </si>
  <si>
    <t>Role for paid media</t>
  </si>
  <si>
    <t>INPUT</t>
  </si>
  <si>
    <t>OBJECTIVES</t>
  </si>
  <si>
    <t>AUDIENCE</t>
  </si>
  <si>
    <t>STRATEGY</t>
  </si>
  <si>
    <t>Home Office</t>
  </si>
  <si>
    <t>Providing Economic Security</t>
  </si>
  <si>
    <t>Protecting National Security</t>
  </si>
  <si>
    <t>Extending Opportunity</t>
  </si>
  <si>
    <t>Delivering Public Services</t>
  </si>
  <si>
    <t>CLIENTS</t>
  </si>
  <si>
    <t>THEMES</t>
  </si>
  <si>
    <t>Recruitment</t>
  </si>
  <si>
    <t>TYPE</t>
  </si>
  <si>
    <t>International</t>
  </si>
  <si>
    <t>TERRITORY</t>
  </si>
  <si>
    <t>GOVERNMENT AUDIENCES</t>
  </si>
  <si>
    <t>☑ ☒</t>
  </si>
  <si>
    <t>CLIENT INFORMATION</t>
  </si>
  <si>
    <t>Other Client Contacts</t>
  </si>
  <si>
    <t>MEDIA CHANNEL IMPLEMENTATION</t>
  </si>
  <si>
    <t>IMPLEMENTATION / MEDIA CHANNEL STRATEGY</t>
  </si>
  <si>
    <t>MEDIA CHANNELS</t>
  </si>
  <si>
    <t>TV</t>
  </si>
  <si>
    <t>ONLINE VIDEO</t>
  </si>
  <si>
    <t>OOH</t>
  </si>
  <si>
    <t xml:space="preserve">INPUT </t>
  </si>
  <si>
    <t>Creative assets available</t>
  </si>
  <si>
    <t>Audience focus</t>
  </si>
  <si>
    <t>Implementation guide</t>
  </si>
  <si>
    <t>xxxx</t>
  </si>
  <si>
    <t>Attorney General's Office</t>
  </si>
  <si>
    <t>Crown Prosecution Service</t>
  </si>
  <si>
    <t>Government Legal Department</t>
  </si>
  <si>
    <t>Serious Fraud Office</t>
  </si>
  <si>
    <t>Cabinet Office</t>
  </si>
  <si>
    <t>Prime Minister's Office, 10 Downing Street</t>
  </si>
  <si>
    <t>Office of the Leader of the House of Commons</t>
  </si>
  <si>
    <t>Office of the Leader of the House of Lords</t>
  </si>
  <si>
    <t>Crown Commercial Service</t>
  </si>
  <si>
    <t>Government Property Agency</t>
  </si>
  <si>
    <t>Civil Service Commission</t>
  </si>
  <si>
    <t>Advisory Committee on Business Appointments</t>
  </si>
  <si>
    <t>Boundary Commission for England</t>
  </si>
  <si>
    <t>Boundary Commission for Wales</t>
  </si>
  <si>
    <t>Committee on Standards in Public Life</t>
  </si>
  <si>
    <t>House of Lords Appointments Commission</t>
  </si>
  <si>
    <t>Security Vetting Appeals Panel</t>
  </si>
  <si>
    <t>Senior Salaries Review Body</t>
  </si>
  <si>
    <t>Social Mobility Commission</t>
  </si>
  <si>
    <t>Commissioner for Public Appointments</t>
  </si>
  <si>
    <t>Government Estates Management</t>
  </si>
  <si>
    <t>Infrastructure and Projects Authority</t>
  </si>
  <si>
    <t>Office of the Registrar of Consultant Lobbyists</t>
  </si>
  <si>
    <t>Privy Council Office</t>
  </si>
  <si>
    <t>Competition and Markets Authority</t>
  </si>
  <si>
    <t>HM Land Registry</t>
  </si>
  <si>
    <t>Companies House</t>
  </si>
  <si>
    <t>The Insolvency Service</t>
  </si>
  <si>
    <t>Intellectual Property Office</t>
  </si>
  <si>
    <t>Met Office</t>
  </si>
  <si>
    <t>UK Space Agency</t>
  </si>
  <si>
    <t>Advisory, Conciliation and Arbitration Service</t>
  </si>
  <si>
    <t>British Hallmarking Council</t>
  </si>
  <si>
    <t>Civil Nuclear Police Authority</t>
  </si>
  <si>
    <t>Coal Authority</t>
  </si>
  <si>
    <t>Committee on Climate Change</t>
  </si>
  <si>
    <t>Competition Service</t>
  </si>
  <si>
    <t>Nuclear Decommissioning Authority</t>
  </si>
  <si>
    <t>Small Business Commissioner</t>
  </si>
  <si>
    <t>UK Atomic Energy Authority</t>
  </si>
  <si>
    <t>UK Research and Innovation</t>
  </si>
  <si>
    <t>Committee on Fuel Poverty</t>
  </si>
  <si>
    <t>Committee on Radioactive Waste Management</t>
  </si>
  <si>
    <t>Council for Science and Technology</t>
  </si>
  <si>
    <t>Industrial Development Advisory Board</t>
  </si>
  <si>
    <t>Land Registration Rule Committee</t>
  </si>
  <si>
    <t>Low Pay Commission</t>
  </si>
  <si>
    <t>Nuclear Liabilities Financing Assurance Board</t>
  </si>
  <si>
    <t>Regulatory Policy Committee</t>
  </si>
  <si>
    <t>Central Arbitration Committee</t>
  </si>
  <si>
    <t>Competition Appeal Tribunal</t>
  </si>
  <si>
    <t>Copyright Tribunal</t>
  </si>
  <si>
    <t>British Business Bank</t>
  </si>
  <si>
    <t>Certification Officer</t>
  </si>
  <si>
    <t>Government Office for Science</t>
  </si>
  <si>
    <t>Groceries Code Adjudicator</t>
  </si>
  <si>
    <t>Independent Complaints Reviewer</t>
  </si>
  <si>
    <t>Office of Manpower Economics</t>
  </si>
  <si>
    <t>Office of the Regulator of Community Interest Companies</t>
  </si>
  <si>
    <t>Oil and Gas Authority</t>
  </si>
  <si>
    <t>Pubs Code Adjudicator</t>
  </si>
  <si>
    <t>The National Archives</t>
  </si>
  <si>
    <t>Royal Parks</t>
  </si>
  <si>
    <t>Arts Council England</t>
  </si>
  <si>
    <t>Big Lottery Fund</t>
  </si>
  <si>
    <t>British Film Institute</t>
  </si>
  <si>
    <t>British Library</t>
  </si>
  <si>
    <t>British Museum</t>
  </si>
  <si>
    <t>Gambling Commission</t>
  </si>
  <si>
    <t>Geffrye Museum</t>
  </si>
  <si>
    <t>Heritage Lottery Fund (administered by the NHMF)</t>
  </si>
  <si>
    <t>Historic England</t>
  </si>
  <si>
    <t>Horniman Public Museum and Public Park Trust</t>
  </si>
  <si>
    <t>Horserace Betting Levy Board</t>
  </si>
  <si>
    <t>Imperial War Museum</t>
  </si>
  <si>
    <t>Information Commissioner's Office</t>
  </si>
  <si>
    <t>National Gallery</t>
  </si>
  <si>
    <t>National Heritage Memorial Fund</t>
  </si>
  <si>
    <t>National Museums Liverpool</t>
  </si>
  <si>
    <t>National Portrait Gallery</t>
  </si>
  <si>
    <t>Natural History Museum</t>
  </si>
  <si>
    <t>Royal Armouries Museum</t>
  </si>
  <si>
    <t>Royal Museums Greenwich</t>
  </si>
  <si>
    <t>Science Museum Group</t>
  </si>
  <si>
    <t>Sir John Soane's Museum</t>
  </si>
  <si>
    <t>Sport England</t>
  </si>
  <si>
    <t>Sports Grounds Safety Authority</t>
  </si>
  <si>
    <t>Tate</t>
  </si>
  <si>
    <t>UK Anti-Doping</t>
  </si>
  <si>
    <t>UK Sport</t>
  </si>
  <si>
    <t>Victoria and Albert Museum</t>
  </si>
  <si>
    <t>Wallace Collection</t>
  </si>
  <si>
    <t>The Advisory Council on National Records and Archives</t>
  </si>
  <si>
    <t>The Reviewing Committee on the Export of Works of Art and Objects of Cultural Interest</t>
  </si>
  <si>
    <t>The Theatres Trust</t>
  </si>
  <si>
    <t>Treasure Valuation Committee</t>
  </si>
  <si>
    <t>BBC</t>
  </si>
  <si>
    <t>Channel 4</t>
  </si>
  <si>
    <t>Historic Royal Palaces</t>
  </si>
  <si>
    <t>English Institute of Sport</t>
  </si>
  <si>
    <t>S4C</t>
  </si>
  <si>
    <t>Department for Education</t>
  </si>
  <si>
    <t>Education and Skills Funding Agency</t>
  </si>
  <si>
    <t>Standards and Testing Agency</t>
  </si>
  <si>
    <t>Teaching Regulation Agency</t>
  </si>
  <si>
    <t>Construction Industry Training Board</t>
  </si>
  <si>
    <t>Engineering Construction Industry Training Board</t>
  </si>
  <si>
    <t>Equality and Human Rights Commission</t>
  </si>
  <si>
    <t>Higher Education Funding Council for England</t>
  </si>
  <si>
    <t>Institute for Apprenticeships</t>
  </si>
  <si>
    <t>LocatED</t>
  </si>
  <si>
    <t>Office for Fair Access</t>
  </si>
  <si>
    <t>Office for Students</t>
  </si>
  <si>
    <t>Office of the Children's Commissioner</t>
  </si>
  <si>
    <t>Student Loans Company</t>
  </si>
  <si>
    <t>School Teachers' Review Body</t>
  </si>
  <si>
    <t>Independent Review Mechanism</t>
  </si>
  <si>
    <t>Office of the Schools Adjudicator</t>
  </si>
  <si>
    <t>Forestry Commission</t>
  </si>
  <si>
    <t>The Water Services Regulation Authority</t>
  </si>
  <si>
    <t>Animal and Plant Health Agency</t>
  </si>
  <si>
    <t>Centre for Environment, Fisheries and Aquaculture Science</t>
  </si>
  <si>
    <t>Rural Payments Agency</t>
  </si>
  <si>
    <t>Veterinary Medicines Directorate</t>
  </si>
  <si>
    <t>Agriculture and Horticulture Development Board</t>
  </si>
  <si>
    <t>Board of Trustees of the Royal Botanic Gardens Kew</t>
  </si>
  <si>
    <t>Consumer Council for Water</t>
  </si>
  <si>
    <t>Environment Agency</t>
  </si>
  <si>
    <t>Joint Nature Conservation Committee</t>
  </si>
  <si>
    <t>Marine Management Organisation</t>
  </si>
  <si>
    <t>National Forest Company</t>
  </si>
  <si>
    <t>Natural England</t>
  </si>
  <si>
    <t>Sea Fish Industry Authority</t>
  </si>
  <si>
    <t>Advisory Committee on Releases to the Environment</t>
  </si>
  <si>
    <t>Independent Agricultural Appeals Panel</t>
  </si>
  <si>
    <t>Science Advisory Council</t>
  </si>
  <si>
    <t>Veterinary Products Committee</t>
  </si>
  <si>
    <t>Plant Varieties and Seeds Tribunal</t>
  </si>
  <si>
    <t>Broads Authority</t>
  </si>
  <si>
    <t>Covent Garden Market Authority</t>
  </si>
  <si>
    <t>Dartmoor National Park Authority</t>
  </si>
  <si>
    <t>Drinking Water Inspectorate</t>
  </si>
  <si>
    <t>Exmoor National Park Authority</t>
  </si>
  <si>
    <t>Lake District National Park Authority</t>
  </si>
  <si>
    <t>New Forest National Park Authority</t>
  </si>
  <si>
    <t>North York Moors National Park Authority</t>
  </si>
  <si>
    <t>Northumberland National Park Authority</t>
  </si>
  <si>
    <t>Peak District National Park Authority</t>
  </si>
  <si>
    <t>South Downs National Park Authority</t>
  </si>
  <si>
    <t>UK Co-ordinating Body</t>
  </si>
  <si>
    <t>Yorkshire Dales National Park Authority</t>
  </si>
  <si>
    <t>Department for Exiting the European Union</t>
  </si>
  <si>
    <t>Department for International Development</t>
  </si>
  <si>
    <t>Commonwealth Scholarship Commission in the UK</t>
  </si>
  <si>
    <t>Independent Commission for Aid Impact</t>
  </si>
  <si>
    <t>Government Equalities Office</t>
  </si>
  <si>
    <t>Department for International Trade</t>
  </si>
  <si>
    <t>Department for Transport</t>
  </si>
  <si>
    <t>Office of Rail and Road</t>
  </si>
  <si>
    <t>Driver and Vehicle Licensing Agency</t>
  </si>
  <si>
    <t>Driver and Vehicle Standards Agency</t>
  </si>
  <si>
    <t>Maritime and Coastguard Agency</t>
  </si>
  <si>
    <t>Vehicle Certification Agency</t>
  </si>
  <si>
    <t>British Transport Police Authority</t>
  </si>
  <si>
    <t>Directly Operated Railways Limited</t>
  </si>
  <si>
    <t>High Speed Two (HS2) Limited</t>
  </si>
  <si>
    <t>Northern Lighthouse Board</t>
  </si>
  <si>
    <t>Transport Focus</t>
  </si>
  <si>
    <t>Trinity House</t>
  </si>
  <si>
    <t>Traffic Commissioners for Great Britain</t>
  </si>
  <si>
    <t>Civil Aviation Authority</t>
  </si>
  <si>
    <t>London and Continental Railways Limited</t>
  </si>
  <si>
    <t>Air Accidents Investigation Branch</t>
  </si>
  <si>
    <t>Department for Transport Operator of Last Resort Holdings Limited</t>
  </si>
  <si>
    <t>Disabled Persons Transport Advisory Committee</t>
  </si>
  <si>
    <t>East West Railway Company Limited</t>
  </si>
  <si>
    <t>Highways England</t>
  </si>
  <si>
    <t>Marine Accident Investigation Branch</t>
  </si>
  <si>
    <t>Network Rail</t>
  </si>
  <si>
    <t>Rail Accident Investigation Branch</t>
  </si>
  <si>
    <t>Disabled People’s Employment Corporation (GB) Ltd</t>
  </si>
  <si>
    <t>Health and Safety Executive</t>
  </si>
  <si>
    <t>The Pensions Advisory Service</t>
  </si>
  <si>
    <t>The Pensions Regulator</t>
  </si>
  <si>
    <t>Industrial Injuries Advisory Council</t>
  </si>
  <si>
    <t>Social Security Advisory Committee</t>
  </si>
  <si>
    <t>The Pension Protection Fund Ombudsman</t>
  </si>
  <si>
    <t>The Pensions Ombudsman</t>
  </si>
  <si>
    <t>National Employment Savings Trust (NEST) Corporation</t>
  </si>
  <si>
    <t>Office for Nuclear Regulation</t>
  </si>
  <si>
    <t>Pension Protection Fund</t>
  </si>
  <si>
    <t>BPDTS Ltd</t>
  </si>
  <si>
    <t>Independent Case Examiner</t>
  </si>
  <si>
    <t>Remploy Pension Scheme Trustees Ltd</t>
  </si>
  <si>
    <t>Public Health England</t>
  </si>
  <si>
    <t>Care Quality Commission</t>
  </si>
  <si>
    <t>Health Education England</t>
  </si>
  <si>
    <t>Health Research Authority</t>
  </si>
  <si>
    <t>Human Fertilisation and Embryology Authority</t>
  </si>
  <si>
    <t>Human Tissue Authority</t>
  </si>
  <si>
    <t>NHS Blood and Transplant</t>
  </si>
  <si>
    <t>NHS Business Services Authority</t>
  </si>
  <si>
    <t>NHS Digital</t>
  </si>
  <si>
    <t>NHS England</t>
  </si>
  <si>
    <t>NHS Litigation Authority</t>
  </si>
  <si>
    <t>National Institute for Health and Care Excellence</t>
  </si>
  <si>
    <t>Advisory Committee on Clinical Excellence Awards</t>
  </si>
  <si>
    <t>British Pharmacopoeia Commission</t>
  </si>
  <si>
    <t>Commission on Human Medicines</t>
  </si>
  <si>
    <t>Committee on Mutagenicity of Chemicals in Food, Consumer Products and the Environment</t>
  </si>
  <si>
    <t>Independent Reconfiguration Panel</t>
  </si>
  <si>
    <t>NHS Pay Review Body</t>
  </si>
  <si>
    <t>Review Body on Doctors' and Dentists' Remuneration</t>
  </si>
  <si>
    <t>Accelerated Access Review</t>
  </si>
  <si>
    <t>Administration of Radioactive Substances Advisory Committee</t>
  </si>
  <si>
    <t>Morecambe Bay Investigation</t>
  </si>
  <si>
    <t>NHS Counter Fraud Authority</t>
  </si>
  <si>
    <t>NHS Improvement</t>
  </si>
  <si>
    <t>National Data Guardian</t>
  </si>
  <si>
    <t>National Information Board</t>
  </si>
  <si>
    <t>Porton Biopharma Limited</t>
  </si>
  <si>
    <t>Wilton Park</t>
  </si>
  <si>
    <t>British Council</t>
  </si>
  <si>
    <t>Great Britain-China Centre</t>
  </si>
  <si>
    <t>Marshall Aid Commemoration Commission</t>
  </si>
  <si>
    <t>Westminster Foundation for Democracy</t>
  </si>
  <si>
    <t>BBC World Service</t>
  </si>
  <si>
    <t>Chevening Scholarship Programme</t>
  </si>
  <si>
    <t>FCO Services</t>
  </si>
  <si>
    <t>Government Communications Headquarters</t>
  </si>
  <si>
    <t>Secret Intelligence Service</t>
  </si>
  <si>
    <t>HM Treasury</t>
  </si>
  <si>
    <t>Government Internal Audit Agency</t>
  </si>
  <si>
    <t>UK Debt Management Office</t>
  </si>
  <si>
    <t>Office for Budget Responsibility</t>
  </si>
  <si>
    <t>Royal Mint Advisory Committee</t>
  </si>
  <si>
    <t>The Crown Estate</t>
  </si>
  <si>
    <t>Financial Conduct Authority</t>
  </si>
  <si>
    <t>National Infrastructure Commission</t>
  </si>
  <si>
    <t>Payment Systems Regulator</t>
  </si>
  <si>
    <t>Royal Mint</t>
  </si>
  <si>
    <t>UK Financial Investments Limited</t>
  </si>
  <si>
    <t>UK Government Investments</t>
  </si>
  <si>
    <t>Disclosure and Barring Service</t>
  </si>
  <si>
    <t>Gangmasters and Labour Abuse Authority</t>
  </si>
  <si>
    <t>Independent Office for Police Conduct</t>
  </si>
  <si>
    <t>Office of the Immigration Services Commissioner</t>
  </si>
  <si>
    <t>Security Industry Authority</t>
  </si>
  <si>
    <t>Advisory Council on the Misuse of Drugs</t>
  </si>
  <si>
    <t>Animals in Science Committee</t>
  </si>
  <si>
    <t>Biometrics and Forensics Ethics Group</t>
  </si>
  <si>
    <t>Migration Advisory Committee</t>
  </si>
  <si>
    <t>Police Advisory Board for England and Wales</t>
  </si>
  <si>
    <t>Police Remuneration Review Body</t>
  </si>
  <si>
    <t>Technical Advisory Board</t>
  </si>
  <si>
    <t>Investigatory Powers Tribunal</t>
  </si>
  <si>
    <t>Office of Surveillance Commissioners</t>
  </si>
  <si>
    <t>Police Discipline Appeals Tribunal</t>
  </si>
  <si>
    <t>Independent Anti-slavery Commissioner</t>
  </si>
  <si>
    <t>Biometrics Commissioner</t>
  </si>
  <si>
    <t>College of Policing</t>
  </si>
  <si>
    <t>Commission for Countering Extremism</t>
  </si>
  <si>
    <t>Forensic Science Regulator</t>
  </si>
  <si>
    <t>Independent Chief Inspector of Borders and Immigration</t>
  </si>
  <si>
    <t>Independent Family Returns Panel</t>
  </si>
  <si>
    <t>Independent Reviewer of Terrorism Legislation</t>
  </si>
  <si>
    <t>Intelligence Services Commissioner</t>
  </si>
  <si>
    <t>Investigatory Powers Commissioner's Office</t>
  </si>
  <si>
    <t>National Counter Terrorism Security Office</t>
  </si>
  <si>
    <t>National Crime Agency Remuneration Review Body</t>
  </si>
  <si>
    <t>The Security Service</t>
  </si>
  <si>
    <t>Surveillance Camera Commissioner</t>
  </si>
  <si>
    <t>Ministry of Defence</t>
  </si>
  <si>
    <t>Defence Electronics and Components Agency</t>
  </si>
  <si>
    <t>Defence Science and Technology Laboratory</t>
  </si>
  <si>
    <t>UK Hydrographic Office</t>
  </si>
  <si>
    <t>National Army Museum</t>
  </si>
  <si>
    <t>National Museum of the Royal Navy</t>
  </si>
  <si>
    <t>Royal Air Force Museum</t>
  </si>
  <si>
    <t>Single Source Regulations Office</t>
  </si>
  <si>
    <t>Advisory Committee on Conscientious Objectors</t>
  </si>
  <si>
    <t>Armed Forces' Pay Review Body</t>
  </si>
  <si>
    <t>Defence Nuclear Safety Committee</t>
  </si>
  <si>
    <t>Independent Medical Expert Group</t>
  </si>
  <si>
    <t>Nuclear Research Advisory Council</t>
  </si>
  <si>
    <t>Scientific Advisory Committee on the Medical Implications of Less-Lethal Weapons</t>
  </si>
  <si>
    <t>Veterans Advisory and Pensions Committees</t>
  </si>
  <si>
    <t>The Oil and Pipelines Agency</t>
  </si>
  <si>
    <t>Central Advisory Committee on Compensation</t>
  </si>
  <si>
    <t>Advisory Group on Military Medicine</t>
  </si>
  <si>
    <t>Defence Academy of the United Kingdom</t>
  </si>
  <si>
    <t>Defence Sixth Form College</t>
  </si>
  <si>
    <t>Defence and Security Media Advisory Committee</t>
  </si>
  <si>
    <t>Fleet Air Arm Museum</t>
  </si>
  <si>
    <t>Reserve Forces' and Cadets' Associations</t>
  </si>
  <si>
    <t>Royal Marines Museum</t>
  </si>
  <si>
    <t>Royal Navy Submarine Museum</t>
  </si>
  <si>
    <t>Service Complaints Ombudsman</t>
  </si>
  <si>
    <t>Service Prosecuting Authority</t>
  </si>
  <si>
    <t>United Kingdom Reserve Forces Association</t>
  </si>
  <si>
    <t>Planning Inspectorate</t>
  </si>
  <si>
    <t>Queen Elizabeth II Conference Centre</t>
  </si>
  <si>
    <t>Ebbsfleet Development Corporation</t>
  </si>
  <si>
    <t>Homes England</t>
  </si>
  <si>
    <t>Housing Ombudsman</t>
  </si>
  <si>
    <t>Leasehold Advisory Service</t>
  </si>
  <si>
    <t>Valuation Tribunal Service</t>
  </si>
  <si>
    <t>Building Regulations Advisory Committee</t>
  </si>
  <si>
    <t>Valuation Tribunal for England</t>
  </si>
  <si>
    <t>Architects Registration Board</t>
  </si>
  <si>
    <t>Local Government and Social Care Ombudsman</t>
  </si>
  <si>
    <t>UK Holocaust Memorial Foundation</t>
  </si>
  <si>
    <t>Ministry of Justice</t>
  </si>
  <si>
    <t>Criminal Injuries Compensation Authority</t>
  </si>
  <si>
    <t>Her Majesty’s Prison and Probation Service</t>
  </si>
  <si>
    <t>Legal Aid Agency</t>
  </si>
  <si>
    <t>Office of the Public Guardian</t>
  </si>
  <si>
    <t>Cafcass</t>
  </si>
  <si>
    <t>Criminal Cases Review Commission</t>
  </si>
  <si>
    <t>Judicial Appointments Commission</t>
  </si>
  <si>
    <t>Legal Services Board</t>
  </si>
  <si>
    <t>Parole Board</t>
  </si>
  <si>
    <t>Youth Justice Board for England and Wales</t>
  </si>
  <si>
    <t>Advisory Committees on Justices of the Peace</t>
  </si>
  <si>
    <t>Civil Justice Council</t>
  </si>
  <si>
    <t>Civil Procedure Rule Committee</t>
  </si>
  <si>
    <t>Criminal Procedure Rule Committee</t>
  </si>
  <si>
    <t>Family Justice Council</t>
  </si>
  <si>
    <t>Family Procedure Rule Committee</t>
  </si>
  <si>
    <t>Independent Advisory Panel on Deaths in Custody</t>
  </si>
  <si>
    <t>Insolvency Rules Committee</t>
  </si>
  <si>
    <t>Law Commission</t>
  </si>
  <si>
    <t>Prison Service Pay Review Body</t>
  </si>
  <si>
    <t>Sentencing Council for England and Wales</t>
  </si>
  <si>
    <t>Tribunal Procedure Committee</t>
  </si>
  <si>
    <t>Academy for Social Justice Commissioning</t>
  </si>
  <si>
    <t>HM Inspectorate of Prisons</t>
  </si>
  <si>
    <t>HM Inspectorate of Probation</t>
  </si>
  <si>
    <t>Independent Monitoring Boards</t>
  </si>
  <si>
    <t>Judicial Appointments and Conduct Ombudsman</t>
  </si>
  <si>
    <t>Judicial Office</t>
  </si>
  <si>
    <t>The Legal Ombudsman</t>
  </si>
  <si>
    <t>Official Solicitor and Public Trustee</t>
  </si>
  <si>
    <t>Prisons and Probation Ombudsman</t>
  </si>
  <si>
    <t>Victims' Commissioner</t>
  </si>
  <si>
    <t>Northern Ireland Office</t>
  </si>
  <si>
    <t>Northern Ireland Human Rights Commission</t>
  </si>
  <si>
    <t>Parades Commission for Northern Ireland</t>
  </si>
  <si>
    <t>Boundary Commission for Northern Ireland</t>
  </si>
  <si>
    <t>Office of the Advocate General for Scotland</t>
  </si>
  <si>
    <t>Office of the Secretary of State for Scotland</t>
  </si>
  <si>
    <t>Boundary Commission for Scotland</t>
  </si>
  <si>
    <t>UK Export Finance</t>
  </si>
  <si>
    <t>Export Guarantees Advisory Council</t>
  </si>
  <si>
    <t>The Charity Commission</t>
  </si>
  <si>
    <t>Food Standards Agency</t>
  </si>
  <si>
    <t>Advisory Committee on Animal Feedingstuffs</t>
  </si>
  <si>
    <t>Advisory Committee on Novel Foods and Processes</t>
  </si>
  <si>
    <t>Advisory Committee on the Microbiological Safety of Food</t>
  </si>
  <si>
    <t>Committee on Toxicity of Chemicals in Food, Consumer Products and the Environment</t>
  </si>
  <si>
    <t>General Advisory Committee on Science</t>
  </si>
  <si>
    <t>Social Science Research Committee</t>
  </si>
  <si>
    <t>Forest Enterprise (England)</t>
  </si>
  <si>
    <t>Forest Research</t>
  </si>
  <si>
    <t>Government Actuary's Department</t>
  </si>
  <si>
    <t>Valuation Office Agency</t>
  </si>
  <si>
    <t>The Adjudicator’s Office</t>
  </si>
  <si>
    <t>National Crime Agency</t>
  </si>
  <si>
    <t>Supreme Court of the United Kingdom</t>
  </si>
  <si>
    <t>UK Statistics Authority</t>
  </si>
  <si>
    <t>Office for National Statistics</t>
  </si>
  <si>
    <t xml:space="preserve">Arts Council of Wales </t>
  </si>
  <si>
    <t xml:space="preserve">Arts and Humanities Research Council </t>
  </si>
  <si>
    <t xml:space="preserve">Bank of England </t>
  </si>
  <si>
    <t xml:space="preserve">Biotechnology and Biological Sciences Research Council </t>
  </si>
  <si>
    <t xml:space="preserve">Careers Wales </t>
  </si>
  <si>
    <t xml:space="preserve">Centre for the Protection of National Infrastructure </t>
  </si>
  <si>
    <t>Company Names Tribunal</t>
  </si>
  <si>
    <t xml:space="preserve">Department for Communities (Northern Ireland) </t>
  </si>
  <si>
    <t xml:space="preserve">Department for Infrastructure (Northern Ireland) </t>
  </si>
  <si>
    <t xml:space="preserve">Department for the Economy (Northern Ireland) </t>
  </si>
  <si>
    <t xml:space="preserve">Department of Agriculture, Environment and Rural Affairs (Northern Ireland) </t>
  </si>
  <si>
    <t xml:space="preserve">Department of Education (Northern Ireland) </t>
  </si>
  <si>
    <t xml:space="preserve">Department of Finance (Northern Ireland) </t>
  </si>
  <si>
    <t xml:space="preserve">Department of Health (Northern Ireland) </t>
  </si>
  <si>
    <t xml:space="preserve">Department of Justice (Northern Ireland) </t>
  </si>
  <si>
    <t>Dounreay</t>
  </si>
  <si>
    <t xml:space="preserve">Economic and Social Research Council </t>
  </si>
  <si>
    <t xml:space="preserve">The Electoral Commission </t>
  </si>
  <si>
    <t xml:space="preserve">Engineering and Physical Sciences Research Council </t>
  </si>
  <si>
    <t xml:space="preserve">Estyn </t>
  </si>
  <si>
    <t xml:space="preserve">The Executive Office (Northern Ireland) </t>
  </si>
  <si>
    <t xml:space="preserve">Fire Service College </t>
  </si>
  <si>
    <t xml:space="preserve">HM Crown Prosecution Service Inspectorate </t>
  </si>
  <si>
    <t>HM Prison Service</t>
  </si>
  <si>
    <t xml:space="preserve">Her Majesty's Government Communications Centre </t>
  </si>
  <si>
    <t xml:space="preserve">Higher Education Statistics Agency </t>
  </si>
  <si>
    <t>Independent Commission on Freedom of Information</t>
  </si>
  <si>
    <t>Independent Dormant Assets Commission</t>
  </si>
  <si>
    <t xml:space="preserve">Independent Parliamentary Standards Authority </t>
  </si>
  <si>
    <t xml:space="preserve">Iraq Inquiry </t>
  </si>
  <si>
    <t>Lammy Review</t>
  </si>
  <si>
    <t>Low Level Waste Repository Ltd</t>
  </si>
  <si>
    <t>Macur Review</t>
  </si>
  <si>
    <t xml:space="preserve">Magnox Ltd </t>
  </si>
  <si>
    <t xml:space="preserve">Medical Research Council </t>
  </si>
  <si>
    <t xml:space="preserve">NHS Wales Informatics Service </t>
  </si>
  <si>
    <t xml:space="preserve">National Institute for Health and Care Excellence </t>
  </si>
  <si>
    <t>National Probation Service</t>
  </si>
  <si>
    <t xml:space="preserve">Natural Environment Research Council </t>
  </si>
  <si>
    <t xml:space="preserve">Natural Resources Wales </t>
  </si>
  <si>
    <t xml:space="preserve">Northern Ireland Council for the Curriculum, Examinations and Assessment </t>
  </si>
  <si>
    <t xml:space="preserve">Northern Ireland Housing Executive </t>
  </si>
  <si>
    <t xml:space="preserve">Northern Ireland Policing Board </t>
  </si>
  <si>
    <t xml:space="preserve">Northern Ireland Statistics and Research Agency </t>
  </si>
  <si>
    <t>Radioactive Waste Management</t>
  </si>
  <si>
    <t>Sellafield Ltd</t>
  </si>
  <si>
    <t>Office of Tax Simplification</t>
  </si>
  <si>
    <t xml:space="preserve">The Parliamentary and Health Service Ombudsman </t>
  </si>
  <si>
    <t xml:space="preserve">Probation Board for Northern Ireland </t>
  </si>
  <si>
    <t xml:space="preserve">Professional Standards Authority for Health and Social Care </t>
  </si>
  <si>
    <t xml:space="preserve">Public Health Wales </t>
  </si>
  <si>
    <t xml:space="preserve">Public Prosecution Service for Northern Ireland </t>
  </si>
  <si>
    <t xml:space="preserve">Rail Safety and Standards Board </t>
  </si>
  <si>
    <t>Regulator of Social Housing</t>
  </si>
  <si>
    <t xml:space="preserve">Royal Parks </t>
  </si>
  <si>
    <t xml:space="preserve">Science and Technology Facilities Council </t>
  </si>
  <si>
    <t xml:space="preserve">Sports Council for Wales </t>
  </si>
  <si>
    <t>Stabilisation Unit</t>
  </si>
  <si>
    <t xml:space="preserve">Wales Audit Office </t>
  </si>
  <si>
    <t xml:space="preserve">Welsh Language Commissioner </t>
  </si>
  <si>
    <t>Bona Vacantia</t>
  </si>
  <si>
    <t>Border Force</t>
  </si>
  <si>
    <t>British Cattle Movement Service</t>
  </si>
  <si>
    <t>Centre for Connected and Autonomous Vehicles</t>
  </si>
  <si>
    <t>Civil Nuclear Constabulary</t>
  </si>
  <si>
    <t>Civil Service Board</t>
  </si>
  <si>
    <t>Civil Service Fast Stream</t>
  </si>
  <si>
    <t>Civil Service Fast Track Apprenticeship</t>
  </si>
  <si>
    <t>Civil Service Reform</t>
  </si>
  <si>
    <t>Civil Service Resourcing</t>
  </si>
  <si>
    <t>Defence Equipment and Support</t>
  </si>
  <si>
    <t>Defence Infrastructure Organisation</t>
  </si>
  <si>
    <t>Defence Nuclear Organisation</t>
  </si>
  <si>
    <t>Defence Safety Authority</t>
  </si>
  <si>
    <t>Defence and Security Accelerator</t>
  </si>
  <si>
    <t>Digital, Data and Technology Profession</t>
  </si>
  <si>
    <t>District Valuer Services (DVS)</t>
  </si>
  <si>
    <t>Export Control Joint Unit</t>
  </si>
  <si>
    <t>Financial Services Organisation</t>
  </si>
  <si>
    <t>Financial Services Trade and Investment Board</t>
  </si>
  <si>
    <t>Government Chemist</t>
  </si>
  <si>
    <t>Government Commercial Function</t>
  </si>
  <si>
    <t>Government Communication Service</t>
  </si>
  <si>
    <t>Government Corporate Finance Profession</t>
  </si>
  <si>
    <t>Government Digital Service</t>
  </si>
  <si>
    <t>Government Economic Service</t>
  </si>
  <si>
    <t>Government Finance Profession</t>
  </si>
  <si>
    <t>Government IT Profession</t>
  </si>
  <si>
    <t>Government Legal Profession</t>
  </si>
  <si>
    <t>Government Occupational Psychology Profession</t>
  </si>
  <si>
    <t>Government Operational Research Service</t>
  </si>
  <si>
    <t>Government Planning Inspectors</t>
  </si>
  <si>
    <t>Government Planning Profession</t>
  </si>
  <si>
    <t>Government Security Profession</t>
  </si>
  <si>
    <t>Government Social Research Profession</t>
  </si>
  <si>
    <t>Government Statistical Service</t>
  </si>
  <si>
    <t>Government Tax Profession</t>
  </si>
  <si>
    <t>Government Veterinary Services</t>
  </si>
  <si>
    <t>HM Nautical Almanac Office</t>
  </si>
  <si>
    <t>HM Passport Office</t>
  </si>
  <si>
    <t>Healthcare UK</t>
  </si>
  <si>
    <t>Human Resources Profession</t>
  </si>
  <si>
    <t>Immigration Enforcement</t>
  </si>
  <si>
    <t>Innovate UK</t>
  </si>
  <si>
    <t>Intelligence Analysis</t>
  </si>
  <si>
    <t>Internal Audit Profession</t>
  </si>
  <si>
    <t>Joint Forces Command</t>
  </si>
  <si>
    <t>Medical Profession</t>
  </si>
  <si>
    <t>Military Aviation Authority</t>
  </si>
  <si>
    <t>National security and intelligence</t>
  </si>
  <si>
    <t>Office for Civil Society</t>
  </si>
  <si>
    <t>Office for Disability Issues</t>
  </si>
  <si>
    <t>Office for Life Sciences</t>
  </si>
  <si>
    <t>Office for Low Emission Vehicles</t>
  </si>
  <si>
    <t>Office for Product Safety and Standards</t>
  </si>
  <si>
    <t>Office of Financial Sanctions Implementation</t>
  </si>
  <si>
    <t>Office of the Parliamentary Counsel</t>
  </si>
  <si>
    <t>Open Public Services</t>
  </si>
  <si>
    <t>Operational Delivery Profession</t>
  </si>
  <si>
    <t>Policy Profession</t>
  </si>
  <si>
    <t>Preventing Sexual Violence Initiative</t>
  </si>
  <si>
    <t>Procurement profession</t>
  </si>
  <si>
    <t>Project Delivery Profession</t>
  </si>
  <si>
    <t>Queen's Harbour Master</t>
  </si>
  <si>
    <t>Race Disparity Unit</t>
  </si>
  <si>
    <t>Rural Development Programme for England Network</t>
  </si>
  <si>
    <t>Schools Commissioners Group</t>
  </si>
  <si>
    <t>UK Visas and Immigration</t>
  </si>
  <si>
    <t>UKTI Education</t>
  </si>
  <si>
    <t>UKTI Life Sciences Organisation</t>
  </si>
  <si>
    <t>Veterans UK</t>
  </si>
  <si>
    <t>jHub Defence Innovation</t>
  </si>
  <si>
    <t>Northern Ireland Executive </t>
  </si>
  <si>
    <t>Welsh Government</t>
  </si>
  <si>
    <t>Awareness</t>
  </si>
  <si>
    <t>Behaviour- Start</t>
  </si>
  <si>
    <t>Behvaiour- Stop</t>
  </si>
  <si>
    <t>Behaviour- Maintain</t>
  </si>
  <si>
    <t>All UK</t>
  </si>
  <si>
    <t>England</t>
  </si>
  <si>
    <t>Scotland</t>
  </si>
  <si>
    <t>Wales</t>
  </si>
  <si>
    <t>Northern Ireland</t>
  </si>
  <si>
    <t xml:space="preserve">Regional </t>
  </si>
  <si>
    <t>Local</t>
  </si>
  <si>
    <t>PASS</t>
  </si>
  <si>
    <t>Yes</t>
  </si>
  <si>
    <t>No</t>
  </si>
  <si>
    <t>ABC1</t>
  </si>
  <si>
    <t>C2DE</t>
  </si>
  <si>
    <t>FAMILIES (with children)</t>
  </si>
  <si>
    <t>YOUTH (16-24)</t>
  </si>
  <si>
    <t>MID-LIFE (25-54)</t>
  </si>
  <si>
    <t>RETIREMENT (55-75)</t>
  </si>
  <si>
    <t>ELDERLY (76+)</t>
  </si>
  <si>
    <t>SECTOR SPECIFIC STAKEHOLDERS</t>
  </si>
  <si>
    <t>BUSINESS (SME / SE)</t>
  </si>
  <si>
    <t>BUSINESS (LE)</t>
  </si>
  <si>
    <t>INTERNAT'L (ANY)</t>
  </si>
  <si>
    <t xml:space="preserve">RADIO </t>
  </si>
  <si>
    <t>OUT OF HOME</t>
  </si>
  <si>
    <t>EVENTS</t>
  </si>
  <si>
    <t>DIGITAL AUDIO</t>
  </si>
  <si>
    <t>PAID SEARCH</t>
  </si>
  <si>
    <t>BENCHMARKING THEMES</t>
  </si>
  <si>
    <t xml:space="preserve">SUB DEPARTMENT/ALB </t>
  </si>
  <si>
    <t>Health</t>
  </si>
  <si>
    <t>Environment and Transport</t>
  </si>
  <si>
    <t>Business and Economy</t>
  </si>
  <si>
    <t>Benefits and Tax</t>
  </si>
  <si>
    <t>Education and Skills</t>
  </si>
  <si>
    <t>Justice, Security and Defence</t>
  </si>
  <si>
    <t>Tourism and Culture</t>
  </si>
  <si>
    <t>Social Cohesion</t>
  </si>
  <si>
    <t>New</t>
  </si>
  <si>
    <t>Establishing</t>
  </si>
  <si>
    <t>Established*</t>
  </si>
  <si>
    <t>Pilot*</t>
  </si>
  <si>
    <t>CAMPAIGN ESTABLISHMENT</t>
  </si>
  <si>
    <t>CHANNEL</t>
  </si>
  <si>
    <t>PRINT</t>
  </si>
  <si>
    <t>PAID SOCIAL</t>
  </si>
  <si>
    <t>Econometrics</t>
  </si>
  <si>
    <t>BROADCAST VOD</t>
  </si>
  <si>
    <t>Audience pathway / journey insights: Is there any research detailing how the target audience behaves from early awareness through to intended outcome / result?</t>
  </si>
  <si>
    <t>Attach as required - or distil key pathway insights</t>
  </si>
  <si>
    <t>AV (TV, BVOD, Cinema)</t>
  </si>
  <si>
    <t>Guidance</t>
  </si>
  <si>
    <t>Differences from main brief</t>
  </si>
  <si>
    <t>Primary VOD KPI</t>
  </si>
  <si>
    <t>Cinema Specifics</t>
  </si>
  <si>
    <t xml:space="preserve">Who is the target audience(s)? Demographics, attitudes, media consumption etc. Please include TGI coding if known. </t>
  </si>
  <si>
    <t>Is there a specific reach and frequency target for all of UK or specific regions?</t>
  </si>
  <si>
    <t>Classic OOH - Portrait / Landscape 
Digital OOH - Portrait / Landscape / Static / Full Motion Video</t>
  </si>
  <si>
    <t>OOH regions</t>
  </si>
  <si>
    <t>OOH campaign timings</t>
  </si>
  <si>
    <t>Does the OOH run alongside all other media, or only at certain times?</t>
  </si>
  <si>
    <t>Any specific format requirements?</t>
  </si>
  <si>
    <t xml:space="preserve">Are there any specific formats we should look into, or is a recommendation preferred? </t>
  </si>
  <si>
    <t>Is the campaign time sensitive</t>
  </si>
  <si>
    <t>Is creative available now?</t>
  </si>
  <si>
    <t>Can we test the effectiveness of the campaign creative in advance via our Talon Canvas tool and suggest potential amends to further increase awareness and recall</t>
  </si>
  <si>
    <t>What are the measureable objectives</t>
  </si>
  <si>
    <t>e.g. increase sales, awareness, market share, footfall, web traffic, downloads/interactions, social/earned media?</t>
  </si>
  <si>
    <t>Campaign restrictions</t>
  </si>
  <si>
    <t>Are there any campaign restrictions? Any areas we cannot advertise in etc.?</t>
  </si>
  <si>
    <t>Print</t>
  </si>
  <si>
    <t>e.g. print vehicle (newspapers or magazines), sections, creativity flexibility</t>
  </si>
  <si>
    <t>Inc date available, is sizing flexible?</t>
  </si>
  <si>
    <t>Clashes to avoid</t>
  </si>
  <si>
    <t>Partnerships</t>
  </si>
  <si>
    <t>Campaign Strategy</t>
  </si>
  <si>
    <t>Digital (all formats)</t>
  </si>
  <si>
    <t>Media Launch Date</t>
  </si>
  <si>
    <t>Age</t>
  </si>
  <si>
    <t>Gender</t>
  </si>
  <si>
    <t>Demographics</t>
  </si>
  <si>
    <t>Interest</t>
  </si>
  <si>
    <t>Location</t>
  </si>
  <si>
    <t>1st party (ex: CRM, Website visitor)</t>
  </si>
  <si>
    <t>2nd Party</t>
  </si>
  <si>
    <t>3rd Party</t>
  </si>
  <si>
    <t>Creative</t>
  </si>
  <si>
    <t>Asset Format (text, image, video)</t>
  </si>
  <si>
    <t>Asset Size</t>
  </si>
  <si>
    <t>Asset Delivery Date</t>
  </si>
  <si>
    <t>Destination URLs</t>
  </si>
  <si>
    <t>Media Tracking Requirements</t>
  </si>
  <si>
    <t>Ad Fraud</t>
  </si>
  <si>
    <t>Do you have a container tag?</t>
  </si>
  <si>
    <t>Paid Search</t>
  </si>
  <si>
    <t>Social Ads</t>
  </si>
  <si>
    <t>Display (Programmatic)</t>
  </si>
  <si>
    <t xml:space="preserve">Budget </t>
  </si>
  <si>
    <t>Name:</t>
  </si>
  <si>
    <t>Email:</t>
  </si>
  <si>
    <t>Tel no:</t>
  </si>
  <si>
    <t>Key audience insights that inform the strategic approach</t>
  </si>
  <si>
    <t>DISPLAY</t>
  </si>
  <si>
    <t>Role for channel</t>
  </si>
  <si>
    <t>Budget</t>
  </si>
  <si>
    <t>Role for channels</t>
  </si>
  <si>
    <t>Reach and frequency targets</t>
  </si>
  <si>
    <t>view through; click through; completed views; cost per view; reach</t>
  </si>
  <si>
    <t>eg; flight dates, regionality</t>
  </si>
  <si>
    <t>eg; films to target/avoid regions to focus on</t>
  </si>
  <si>
    <t xml:space="preserve">Reach and frequency targets </t>
  </si>
  <si>
    <t>eg; weekly weights, dayparts, day of week, channel or programme requirements</t>
  </si>
  <si>
    <t>eg; flighting, dayparts, day of week, site list requirements</t>
  </si>
  <si>
    <t>Role for Channel</t>
  </si>
  <si>
    <t>please include link to creative if possible, if not then description of content of creative</t>
  </si>
  <si>
    <t>Please include link to creative if possible, if not then description of content of creative</t>
  </si>
  <si>
    <t xml:space="preserve">Media Objective </t>
  </si>
  <si>
    <t>(eg brand awareness, traffic, sales)</t>
  </si>
  <si>
    <t>(if different from Media Strategy Brief)</t>
  </si>
  <si>
    <t xml:space="preserve">Target Audience Detail </t>
  </si>
  <si>
    <t>Behavioural Traits</t>
  </si>
  <si>
    <t>Key Performance Indicator</t>
  </si>
  <si>
    <t>Media Standards</t>
  </si>
  <si>
    <t xml:space="preserve">Trafficking Details
</t>
  </si>
  <si>
    <t>No of Formats; No of creative iterations; rotation details; delievery date of each rotation</t>
  </si>
  <si>
    <t xml:space="preserve">Who controls the site(s)
</t>
  </si>
  <si>
    <t>Creative agency; other</t>
  </si>
  <si>
    <t xml:space="preserve">Contact name for tagging
</t>
  </si>
  <si>
    <t>Provide Email</t>
  </si>
  <si>
    <t>competitive set</t>
  </si>
  <si>
    <t>Broadcast Radio</t>
  </si>
  <si>
    <t xml:space="preserve"> Digital Audio (inc Podcasts)</t>
  </si>
  <si>
    <t>Audio</t>
  </si>
  <si>
    <t>Background Context</t>
  </si>
  <si>
    <t>please add detail if different from Media Strategy Brief</t>
  </si>
  <si>
    <t>Has this been agreed/discussed with any Media Owners?</t>
  </si>
  <si>
    <t>select from drop down</t>
  </si>
  <si>
    <t>Potential for addressable TV activation</t>
  </si>
  <si>
    <t>Brand Safety</t>
  </si>
  <si>
    <t>Partnership Only</t>
  </si>
  <si>
    <t>Complex</t>
  </si>
  <si>
    <t>Quick Turnaround</t>
  </si>
  <si>
    <t>Simple</t>
  </si>
  <si>
    <t>Digital Only</t>
  </si>
  <si>
    <t xml:space="preserve">Emergency </t>
  </si>
  <si>
    <t>10 days</t>
  </si>
  <si>
    <t>48 hrs</t>
  </si>
  <si>
    <t>24 hrs</t>
  </si>
  <si>
    <t>Campaign Type</t>
  </si>
  <si>
    <t>Response Time</t>
  </si>
  <si>
    <t>DIGITAL ONLY CAMPAIGN BRIEF</t>
  </si>
  <si>
    <t xml:space="preserve">PLEASE ALSO COMPLETE KEY PROJECT INFORMATION &amp; MEDIA STRATEGY BRIEF </t>
  </si>
  <si>
    <t>Client</t>
  </si>
  <si>
    <t>?</t>
  </si>
  <si>
    <t>Product</t>
  </si>
  <si>
    <t>Campaign Name</t>
  </si>
  <si>
    <t>CampaignDescription</t>
  </si>
  <si>
    <t>Start Date</t>
  </si>
  <si>
    <t>End Date</t>
  </si>
  <si>
    <t>Benchmarking Theme</t>
  </si>
  <si>
    <t>Campaign Geography</t>
  </si>
  <si>
    <t>Campagn Type</t>
  </si>
  <si>
    <t>Unbrella Campaign</t>
  </si>
  <si>
    <t>Campaign Estabishment</t>
  </si>
  <si>
    <t>MG OMD Leader</t>
  </si>
  <si>
    <t>Creative Contacts</t>
  </si>
  <si>
    <t>Additional Contacts</t>
  </si>
  <si>
    <t>Reponse Timelines</t>
  </si>
  <si>
    <t>Planning Agency Contact</t>
  </si>
  <si>
    <t>Campaign Geography Builder</t>
  </si>
  <si>
    <t>MG OMD Lead Builder</t>
  </si>
  <si>
    <t>Primary Client Contact Builder</t>
  </si>
  <si>
    <t>x</t>
  </si>
  <si>
    <t>On/Off</t>
  </si>
  <si>
    <t>Tax Build Number (retired)</t>
  </si>
  <si>
    <t>Emergency Campaign (retired)</t>
  </si>
  <si>
    <t xml:space="preserve"> _Add a brief description of the comms objective. Click the three dots above and select_ Edit campaign _to add this._</t>
  </si>
  <si>
    <t>ERRORS</t>
  </si>
  <si>
    <t>SPONSORSHIP</t>
  </si>
  <si>
    <t>DIRECT MAIL</t>
  </si>
  <si>
    <t>DOOR DROPS</t>
  </si>
  <si>
    <t>PARTNERSHIP</t>
  </si>
  <si>
    <r>
      <t xml:space="preserve">OTHER </t>
    </r>
    <r>
      <rPr>
        <sz val="8"/>
        <color theme="2"/>
        <rFont val="Arial Narrow"/>
        <family val="2"/>
      </rPr>
      <t>(e.g. Affiliates, mail inserts etc)</t>
    </r>
  </si>
  <si>
    <t>20 days</t>
  </si>
  <si>
    <t>Campaign Objective</t>
  </si>
  <si>
    <t>Filename (retired, done by loader)</t>
  </si>
  <si>
    <t xml:space="preserve">Name: </t>
  </si>
  <si>
    <t>MG OMD Client Lead &amp; Campaign Delivery Manager</t>
  </si>
  <si>
    <t>Other client contacts</t>
  </si>
  <si>
    <t>Primary client contact</t>
  </si>
  <si>
    <t>Other: please add detail. If International, please list specific countries here:</t>
  </si>
  <si>
    <r>
      <t xml:space="preserve">Unique MG campaign code 
</t>
    </r>
    <r>
      <rPr>
        <sz val="8"/>
        <color rgb="FFFF0000"/>
        <rFont val="Arial Narrow"/>
        <family val="2"/>
      </rPr>
      <t xml:space="preserve">(Your Client Partner will fill this out when they receive the brief) </t>
    </r>
  </si>
  <si>
    <t>Civil Service</t>
  </si>
  <si>
    <t>EU Exit</t>
  </si>
  <si>
    <t>Department for Business, Energy and Industrial Strategy</t>
  </si>
  <si>
    <t>Department for Digital, Culture, Media and Sport</t>
  </si>
  <si>
    <t>Department for Environment Food and Rural Affairs</t>
  </si>
  <si>
    <t>Department for Work and Pensions</t>
  </si>
  <si>
    <t>Department of Health and Social Care</t>
  </si>
  <si>
    <t>Medicines and Healthcare Products Regulatory Agency</t>
  </si>
  <si>
    <t>NHS Scotland</t>
  </si>
  <si>
    <t>NHS Wales</t>
  </si>
  <si>
    <t>Health and Social Care Northern Ireland</t>
  </si>
  <si>
    <t>Foreign and Commonwealth Office</t>
  </si>
  <si>
    <t>HM Revenue and Customs</t>
  </si>
  <si>
    <t>HM Inspectorate of Constabulary and Fire and Rescue Services</t>
  </si>
  <si>
    <t>Royal Navy</t>
  </si>
  <si>
    <t>Royal Air Force</t>
  </si>
  <si>
    <t>The Army</t>
  </si>
  <si>
    <t>Ministry of Housing, Communities and Local Government</t>
  </si>
  <si>
    <t>Help to Buy Limited</t>
  </si>
  <si>
    <t>HM Courts and Tribunals Service</t>
  </si>
  <si>
    <t>National Savings and Investments</t>
  </si>
  <si>
    <t>Office for Communications</t>
  </si>
  <si>
    <t xml:space="preserve">Office of the Secretary of State for Wales </t>
  </si>
  <si>
    <t>Office of Gas and Electricity Markets</t>
  </si>
  <si>
    <t>Office of Qualifications and Examinations Regulation</t>
  </si>
  <si>
    <t>Office for Standards in Education, Children's Services, and Skills</t>
  </si>
  <si>
    <t>Post Office</t>
  </si>
  <si>
    <t>ALB / Public Body / Other</t>
  </si>
  <si>
    <t>Alzheimer's Society</t>
  </si>
  <si>
    <t xml:space="preserve">Chief Fire and Rescue Adviser </t>
  </si>
  <si>
    <t>Department for International Trade Defence and Security Organisation</t>
  </si>
  <si>
    <t>Government Knowledge and Information Management Profession</t>
  </si>
  <si>
    <t>Government Science and Engineering Profession</t>
  </si>
  <si>
    <t>Kirklees Council</t>
  </si>
  <si>
    <t xml:space="preserve">National Cyber Security Centre </t>
  </si>
  <si>
    <t xml:space="preserve">Ordnance Survey </t>
  </si>
  <si>
    <t>Portsmouth City Council</t>
  </si>
  <si>
    <t>Royal Holloway</t>
  </si>
  <si>
    <t>Scottish Government</t>
  </si>
  <si>
    <t>Multi-Department Lead Campaigns</t>
  </si>
  <si>
    <t>Other</t>
  </si>
  <si>
    <t>Cinema</t>
  </si>
  <si>
    <t>Digital Video</t>
  </si>
  <si>
    <t>Digital Display</t>
  </si>
  <si>
    <t>Direct Mail</t>
  </si>
  <si>
    <t>Door Drops</t>
  </si>
  <si>
    <t>Mail Inserts</t>
  </si>
  <si>
    <t>Radio</t>
  </si>
  <si>
    <t>Social</t>
  </si>
  <si>
    <t>Affiliates</t>
  </si>
  <si>
    <t>Sponsorship</t>
  </si>
  <si>
    <t xml:space="preserve">Events </t>
  </si>
  <si>
    <t>client list (for dropdowns) - from column a</t>
  </si>
  <si>
    <t>restricted department list - dependent on client list selection</t>
  </si>
  <si>
    <t>selected client:</t>
  </si>
  <si>
    <t>department index (within client)</t>
  </si>
  <si>
    <t>client/index lookup</t>
  </si>
  <si>
    <t>Primary audience (added 19.11.18)</t>
  </si>
  <si>
    <t>Secondary Audience (added 19.11.18)</t>
  </si>
  <si>
    <t>Error text</t>
  </si>
  <si>
    <t>Objective should be 0% ad fraud</t>
  </si>
  <si>
    <t>Viewability*</t>
  </si>
  <si>
    <t>*</t>
  </si>
  <si>
    <t>*Framework agreement includes Viewability definitions</t>
  </si>
  <si>
    <t>All Central Government clients are obliged to use the HMG approved inclusion / exclusion list of sites deemed acceptable.  Where clients want to deviate from this list they should contact us &amp; GCS to discuss.</t>
  </si>
  <si>
    <t xml:space="preserve">Government ambition is to reach 100% Viewability.  Please discuss any trade offs between viewability metrics and outcome objectives so that we can agree a balanced approach for your campaign. </t>
  </si>
  <si>
    <t>PARTNERSHIP ONLY CAMPAIGN BRIEF, OR SPECIFIC PARTNERSHIP ELEMENTS NOT INCL IN BRIEF SO FAR</t>
  </si>
  <si>
    <t>PLEASE ALSO COMPLETE KEY PROJECT INFORMATION &amp; MEDIA STRATEGY BRIEF (TAB 1 &amp; 2)</t>
  </si>
  <si>
    <t>Partnership / Partnership Element</t>
  </si>
  <si>
    <t>Budget (total GROSS, Incl Production Excl VAT)</t>
  </si>
  <si>
    <t>£</t>
  </si>
  <si>
    <t>Any background specific to the partnership or how it links to any integrated campaign</t>
  </si>
  <si>
    <t>Any Preference of Media Channel?</t>
  </si>
  <si>
    <t>Preference or Exclusion of certain media Partners?</t>
  </si>
  <si>
    <t>Y- detail / N</t>
  </si>
  <si>
    <t>What Assets do you have to use, if any?</t>
  </si>
  <si>
    <t>Dates / no. weeks</t>
  </si>
  <si>
    <t>Partnership Campaign Timings</t>
  </si>
  <si>
    <t>DETAILED INPUT</t>
  </si>
  <si>
    <t>Partnership Communications Objective</t>
  </si>
  <si>
    <t>(client- or agency-led)</t>
  </si>
  <si>
    <t xml:space="preserve">Initial ideas / concepts for consideration </t>
  </si>
  <si>
    <t>Role for the Channels</t>
  </si>
  <si>
    <t>Campaign Overview</t>
  </si>
  <si>
    <t>Targeting</t>
  </si>
  <si>
    <t>Key audience insights that inform the strategic response</t>
  </si>
  <si>
    <t>Regionality</t>
  </si>
  <si>
    <t>(please add description if bespoke)</t>
  </si>
  <si>
    <t>Primary audience</t>
  </si>
  <si>
    <t xml:space="preserve">Secondary audience </t>
  </si>
  <si>
    <t>If applicable</t>
  </si>
  <si>
    <t xml:space="preserve">Audiences to report against </t>
  </si>
  <si>
    <t>(Specify if campaign audience, target group or buying audience ‘NRS/BBS’)</t>
  </si>
  <si>
    <t>Primary campaign KPI</t>
  </si>
  <si>
    <t>What channel tests are in place, and how will they be measured?</t>
  </si>
  <si>
    <t>Measurement specific to Partnership</t>
  </si>
  <si>
    <t>(detail outputs from outcomes, e.g. number of impressions, number of responses, or level of awareness or behaviour change that this channel can be attributed to)</t>
  </si>
  <si>
    <t xml:space="preserve">Required targets and measurables </t>
  </si>
  <si>
    <t>If Applicable/ known at this stage</t>
  </si>
  <si>
    <t>What data is required for ongoing optimisation, 
and in what format?</t>
  </si>
  <si>
    <t xml:space="preserve">Will you use existing creative materials? </t>
  </si>
  <si>
    <t>What are the usage requirements for content produced within the partnership?</t>
  </si>
  <si>
    <t>Creative &amp; Additional Details</t>
  </si>
  <si>
    <t>Who will be managing the partnership?</t>
  </si>
  <si>
    <t xml:space="preserve">Campaign (strand) Start Date </t>
  </si>
  <si>
    <t xml:space="preserve">GUIDE TO USING THIS MEDIA BUYING BRIEFING TEMPLATE.  This media buying brief will help us to create media plans that maximise your outcomes objectives.  Our process is designed to be iterative, so we will try to build the brief, with you and your planning agencies throughout the process.  
Many of the cells use drop-down menus to align to CCS naming conventions, please use where possible.  If you have any questions or need help completing this briefing template, please contact your Client Partner who will be happy to help.  </t>
  </si>
  <si>
    <t>PROJECT MANAGEMENT CONTACTS</t>
  </si>
  <si>
    <r>
      <t xml:space="preserve">Campaign SLA Type 
</t>
    </r>
    <r>
      <rPr>
        <sz val="8"/>
        <color theme="2"/>
        <rFont val="Arial Narrow"/>
        <family val="2"/>
      </rPr>
      <t xml:space="preserve">Select from drop-down menu (ie: complex, simple, digital only, quick turn around, emergency, partnership only)-  
</t>
    </r>
    <r>
      <rPr>
        <sz val="8"/>
        <color rgb="FFFF0000"/>
        <rFont val="Arial Narrow"/>
        <family val="2"/>
      </rPr>
      <t>MGOMD to complete this</t>
    </r>
  </si>
  <si>
    <r>
      <t xml:space="preserve">Response timelines - </t>
    </r>
    <r>
      <rPr>
        <sz val="8"/>
        <color rgb="FFFF0000"/>
        <rFont val="Arial Narrow"/>
        <family val="2"/>
      </rPr>
      <t>MGOMD to complete this</t>
    </r>
  </si>
  <si>
    <t>BESPOKE / OTHER / ALL ADULTS</t>
  </si>
  <si>
    <r>
      <t xml:space="preserve">PRIMARY Audience Description
</t>
    </r>
    <r>
      <rPr>
        <sz val="9"/>
        <color theme="2"/>
        <rFont val="Arial Narrow"/>
        <family val="2"/>
      </rPr>
      <t xml:space="preserve"> (Please provide detailed targeting requirements)</t>
    </r>
  </si>
  <si>
    <t>SECONDARY Audience (If applicable)</t>
  </si>
  <si>
    <t>Budget allocation by channel 
with any supporting rationale</t>
  </si>
  <si>
    <r>
      <t xml:space="preserve">Role for channels 
</t>
    </r>
    <r>
      <rPr>
        <sz val="10"/>
        <color theme="2"/>
        <rFont val="Arial Narrow"/>
        <family val="2"/>
      </rPr>
      <t>(For each channel selected, please define the role for that channel in relation to the strategic approach - these may not be mutually exclusive)</t>
    </r>
  </si>
  <si>
    <r>
      <t xml:space="preserve">Proposed paid channels 
</t>
    </r>
    <r>
      <rPr>
        <i/>
        <sz val="10"/>
        <color theme="2"/>
        <rFont val="Arial Narrow"/>
        <family val="2"/>
      </rPr>
      <t>(Please mark all that apply)</t>
    </r>
    <r>
      <rPr>
        <b/>
        <sz val="10"/>
        <color theme="2"/>
        <rFont val="Arial Narrow"/>
        <family val="2"/>
      </rPr>
      <t xml:space="preserve">                                                                                              </t>
    </r>
  </si>
  <si>
    <t>SCORING &amp; EVALUATION</t>
  </si>
  <si>
    <t>Type</t>
  </si>
  <si>
    <t>Description &amp; Supplier</t>
  </si>
  <si>
    <t>Outcomes / Policy data</t>
  </si>
  <si>
    <r>
      <t xml:space="preserve">STANDARD primary government audience 
</t>
    </r>
    <r>
      <rPr>
        <sz val="9"/>
        <color theme="2"/>
        <rFont val="Arial Narrow"/>
        <family val="2"/>
      </rPr>
      <t>(drop down)</t>
    </r>
  </si>
  <si>
    <r>
      <t xml:space="preserve">Creative strategy and platform summary.  
</t>
    </r>
    <r>
      <rPr>
        <sz val="9"/>
        <color theme="2"/>
        <rFont val="Arial Narrow"/>
        <family val="2"/>
      </rPr>
      <t>Please summarise and attach any relevant information.</t>
    </r>
  </si>
  <si>
    <r>
      <rPr>
        <b/>
        <sz val="11"/>
        <color theme="2"/>
        <rFont val="Arial Narrow"/>
        <family val="2"/>
      </rPr>
      <t>Timing and flighting overview</t>
    </r>
    <r>
      <rPr>
        <sz val="11"/>
        <color theme="2"/>
        <rFont val="Arial Narrow"/>
        <family val="2"/>
      </rPr>
      <t xml:space="preserve"> </t>
    </r>
    <r>
      <rPr>
        <sz val="9"/>
        <color theme="2"/>
        <rFont val="Arial Narrow"/>
        <family val="2"/>
      </rPr>
      <t xml:space="preserve">
(how should this campaign be phased in terms of media channel, emphasis on key periods / days / times of day)</t>
    </r>
  </si>
  <si>
    <r>
      <rPr>
        <b/>
        <sz val="11"/>
        <color theme="2"/>
        <rFont val="Arial Narrow"/>
        <family val="2"/>
      </rPr>
      <t>Planned owned &amp; earned channels available, and how they are being used</t>
    </r>
    <r>
      <rPr>
        <b/>
        <sz val="10"/>
        <color theme="2"/>
        <rFont val="Arial Narrow"/>
        <family val="2"/>
      </rPr>
      <t xml:space="preserve"> </t>
    </r>
    <r>
      <rPr>
        <sz val="10"/>
        <color theme="2"/>
        <rFont val="Arial Narrow"/>
        <family val="2"/>
      </rPr>
      <t>e.g. stakeholder channels, cascade partnerships, government platforms and channels, social platforms</t>
    </r>
  </si>
  <si>
    <r>
      <rPr>
        <b/>
        <sz val="11"/>
        <color theme="2"/>
        <rFont val="Arial Narrow"/>
        <family val="2"/>
      </rPr>
      <t xml:space="preserve">In-Campaign Reporting requirements </t>
    </r>
    <r>
      <rPr>
        <b/>
        <sz val="10"/>
        <color theme="2"/>
        <rFont val="Arial Narrow"/>
        <family val="2"/>
      </rPr>
      <t xml:space="preserve">
</t>
    </r>
    <r>
      <rPr>
        <sz val="9"/>
        <color theme="2"/>
        <rFont val="Arial Narrow"/>
        <family val="2"/>
      </rPr>
      <t>(Please list any non-stdnard campaign metrics required in your datorama reports, or any media data required when the campaign is live)</t>
    </r>
  </si>
  <si>
    <r>
      <rPr>
        <b/>
        <sz val="11"/>
        <color theme="2"/>
        <rFont val="Arial Narrow"/>
        <family val="2"/>
      </rPr>
      <t xml:space="preserve">Campaign Evaluation &amp; Measurement </t>
    </r>
    <r>
      <rPr>
        <b/>
        <sz val="10"/>
        <color theme="2"/>
        <rFont val="Arial Narrow"/>
        <family val="2"/>
      </rPr>
      <t xml:space="preserve">
</t>
    </r>
    <r>
      <rPr>
        <sz val="10"/>
        <color theme="2"/>
        <rFont val="Arial Narrow"/>
        <family val="2"/>
      </rPr>
      <t>(Please add detail for all applicable)</t>
    </r>
  </si>
  <si>
    <r>
      <rPr>
        <b/>
        <sz val="11"/>
        <color theme="2"/>
        <rFont val="Arial Narrow"/>
        <family val="2"/>
      </rPr>
      <t>Ministerial Department / Main Organisation</t>
    </r>
    <r>
      <rPr>
        <b/>
        <sz val="11"/>
        <color rgb="FFFF0000"/>
        <rFont val="Arial Narrow"/>
        <family val="2"/>
      </rPr>
      <t xml:space="preserve"> </t>
    </r>
    <r>
      <rPr>
        <b/>
        <sz val="10"/>
        <color theme="2"/>
        <rFont val="Arial Narrow"/>
        <family val="2"/>
      </rPr>
      <t xml:space="preserve">
</t>
    </r>
    <r>
      <rPr>
        <sz val="8"/>
        <color theme="2"/>
        <rFont val="Arial Narrow"/>
        <family val="2"/>
      </rPr>
      <t>Select from drop-down menu</t>
    </r>
  </si>
  <si>
    <r>
      <rPr>
        <b/>
        <sz val="11"/>
        <color theme="2"/>
        <rFont val="Arial Narrow"/>
        <family val="2"/>
      </rPr>
      <t xml:space="preserve">Department / ALB </t>
    </r>
    <r>
      <rPr>
        <b/>
        <sz val="10"/>
        <color theme="2"/>
        <rFont val="Arial Narrow"/>
        <family val="2"/>
      </rPr>
      <t xml:space="preserve">
</t>
    </r>
    <r>
      <rPr>
        <sz val="8"/>
        <color theme="2"/>
        <rFont val="Arial Narrow"/>
        <family val="2"/>
      </rPr>
      <t>Select from drop-down menu- if any cross department please flag seperately in column E</t>
    </r>
  </si>
  <si>
    <r>
      <rPr>
        <b/>
        <sz val="11"/>
        <color theme="2"/>
        <rFont val="Arial Narrow"/>
        <family val="2"/>
      </rPr>
      <t xml:space="preserve">Benchmarking theme </t>
    </r>
    <r>
      <rPr>
        <b/>
        <sz val="10"/>
        <color theme="2"/>
        <rFont val="Arial Narrow"/>
        <family val="2"/>
      </rPr>
      <t xml:space="preserve">
</t>
    </r>
    <r>
      <rPr>
        <sz val="8"/>
        <color theme="2"/>
        <rFont val="Arial Narrow"/>
        <family val="2"/>
      </rPr>
      <t>Select from drop-down menu — aligned to GCS themes</t>
    </r>
  </si>
  <si>
    <r>
      <rPr>
        <b/>
        <sz val="11"/>
        <color theme="2"/>
        <rFont val="Arial Narrow"/>
        <family val="2"/>
      </rPr>
      <t xml:space="preserve">Campaign (strand) Objective / Theme </t>
    </r>
    <r>
      <rPr>
        <b/>
        <sz val="10"/>
        <color theme="2"/>
        <rFont val="Arial Narrow"/>
        <family val="2"/>
      </rPr>
      <t xml:space="preserve">
</t>
    </r>
    <r>
      <rPr>
        <sz val="8"/>
        <color theme="2"/>
        <rFont val="Arial Narrow"/>
        <family val="2"/>
      </rPr>
      <t>Select from drop-down menu — aligned to Eval Framework 2.0</t>
    </r>
  </si>
  <si>
    <r>
      <rPr>
        <b/>
        <sz val="11"/>
        <color theme="2"/>
        <rFont val="Arial Narrow"/>
        <family val="2"/>
      </rPr>
      <t xml:space="preserve">
Campaign (strand) Geography</t>
    </r>
    <r>
      <rPr>
        <b/>
        <sz val="11"/>
        <color rgb="FFFF0000"/>
        <rFont val="Arial Narrow"/>
        <family val="2"/>
      </rPr>
      <t xml:space="preserve"> </t>
    </r>
    <r>
      <rPr>
        <b/>
        <sz val="11"/>
        <color theme="2"/>
        <rFont val="Arial Narrow"/>
        <family val="2"/>
      </rPr>
      <t xml:space="preserve">
</t>
    </r>
    <r>
      <rPr>
        <i/>
        <sz val="9"/>
        <color theme="2"/>
        <rFont val="Arial Narrow"/>
        <family val="2"/>
      </rPr>
      <t>Please select all that apply</t>
    </r>
  </si>
  <si>
    <r>
      <rPr>
        <b/>
        <sz val="11"/>
        <color theme="2"/>
        <rFont val="Arial Narrow"/>
        <family val="2"/>
      </rPr>
      <t xml:space="preserve">Budget (£) </t>
    </r>
    <r>
      <rPr>
        <b/>
        <sz val="10"/>
        <color theme="2"/>
        <rFont val="Arial Narrow"/>
        <family val="2"/>
      </rPr>
      <t xml:space="preserve">
</t>
    </r>
    <r>
      <rPr>
        <sz val="9"/>
        <color theme="2"/>
        <rFont val="Arial Narrow"/>
        <family val="2"/>
      </rPr>
      <t>Total CTC exlusive of VAT</t>
    </r>
  </si>
  <si>
    <r>
      <t>Campaign (strand) End Date</t>
    </r>
    <r>
      <rPr>
        <b/>
        <sz val="11"/>
        <color rgb="FFFF0000"/>
        <rFont val="Arial Narrow"/>
        <family val="2"/>
      </rPr>
      <t xml:space="preserve"> </t>
    </r>
  </si>
  <si>
    <r>
      <rPr>
        <b/>
        <sz val="11"/>
        <color theme="2"/>
        <rFont val="Arial Narrow"/>
        <family val="2"/>
      </rPr>
      <t>Financial Year</t>
    </r>
    <r>
      <rPr>
        <b/>
        <sz val="10"/>
        <color theme="2"/>
        <rFont val="Arial Narrow"/>
        <family val="2"/>
      </rPr>
      <t xml:space="preserve"> </t>
    </r>
    <r>
      <rPr>
        <sz val="8"/>
        <color theme="2"/>
        <rFont val="Arial Narrow"/>
        <family val="2"/>
      </rPr>
      <t xml:space="preserve">(FY) </t>
    </r>
  </si>
  <si>
    <r>
      <rPr>
        <b/>
        <sz val="11"/>
        <color theme="2"/>
        <rFont val="Arial Narrow"/>
        <family val="2"/>
      </rPr>
      <t>Overarching Campaign linked to (if applicable)</t>
    </r>
    <r>
      <rPr>
        <b/>
        <sz val="10"/>
        <color theme="2"/>
        <rFont val="Arial Narrow"/>
        <family val="2"/>
      </rPr>
      <t xml:space="preserve">
</t>
    </r>
    <r>
      <rPr>
        <sz val="8"/>
        <color theme="2"/>
        <rFont val="Arial Narrow"/>
        <family val="2"/>
      </rPr>
      <t>Please state if the campaign (strand) is linked to a longer running established campaign e.g. Change 4 Life or EU Exit</t>
    </r>
  </si>
  <si>
    <r>
      <rPr>
        <b/>
        <sz val="11"/>
        <color theme="2"/>
        <rFont val="Arial Narrow"/>
        <family val="2"/>
      </rPr>
      <t>Campaign Purchase Order (PO) once approved</t>
    </r>
    <r>
      <rPr>
        <b/>
        <sz val="10"/>
        <color theme="2"/>
        <rFont val="Arial Narrow"/>
        <family val="2"/>
      </rPr>
      <t xml:space="preserve">
</t>
    </r>
    <r>
      <rPr>
        <sz val="8"/>
        <color theme="2"/>
        <rFont val="Arial Narrow"/>
        <family val="2"/>
      </rPr>
      <t>To be completed at point of media plan approval</t>
    </r>
  </si>
  <si>
    <r>
      <t xml:space="preserve">Planning agency contact 
</t>
    </r>
    <r>
      <rPr>
        <sz val="9"/>
        <color theme="2"/>
        <rFont val="Arial Narrow"/>
        <family val="2"/>
      </rPr>
      <t>(if applicable)</t>
    </r>
  </si>
  <si>
    <r>
      <t xml:space="preserve">Creative agency contact
</t>
    </r>
    <r>
      <rPr>
        <sz val="9"/>
        <color theme="2"/>
        <rFont val="Arial Narrow"/>
        <family val="2"/>
      </rPr>
      <t>(if applicable)</t>
    </r>
  </si>
  <si>
    <r>
      <rPr>
        <b/>
        <sz val="16"/>
        <color rgb="FFFF0000"/>
        <rFont val="Arial Narrow"/>
        <family val="2"/>
      </rPr>
      <t>*</t>
    </r>
    <r>
      <rPr>
        <b/>
        <sz val="11"/>
        <color rgb="FFFF0000"/>
        <rFont val="Arial Narrow"/>
        <family val="2"/>
      </rPr>
      <t>COMPULSORY FIELDS:</t>
    </r>
    <r>
      <rPr>
        <sz val="11"/>
        <color rgb="FFFF0000"/>
        <rFont val="Arial Narrow"/>
        <family val="2"/>
      </rPr>
      <t xml:space="preserve">  </t>
    </r>
    <r>
      <rPr>
        <b/>
        <sz val="11"/>
        <color rgb="FFFF0000"/>
        <rFont val="Arial Narrow"/>
        <family val="2"/>
      </rPr>
      <t>THE KEY PROJECT INFORMATION TAB FOR CLIENT INFO IS COMPULSARY</t>
    </r>
    <r>
      <rPr>
        <sz val="11"/>
        <color rgb="FFFF0000"/>
        <rFont val="Arial Narrow"/>
        <family val="2"/>
      </rPr>
      <t xml:space="preserve">. This ensures the required information uses the format and taxonomy required as part of the OmniGov SLA.  
</t>
    </r>
    <r>
      <rPr>
        <b/>
        <u/>
        <sz val="11"/>
        <color rgb="FFFF0000"/>
        <rFont val="Arial Narrow"/>
        <family val="2"/>
      </rPr>
      <t>If these are not filled in, the brief will not be registered as live and cannot go ahead.</t>
    </r>
  </si>
  <si>
    <r>
      <t xml:space="preserve">Additional contacts 
</t>
    </r>
    <r>
      <rPr>
        <sz val="9"/>
        <color theme="2"/>
        <rFont val="Arial Narrow"/>
        <family val="2"/>
      </rPr>
      <t>(i.e. web, partnerships, PR agencies)</t>
    </r>
  </si>
  <si>
    <t>Guidance on input</t>
  </si>
  <si>
    <t>Overall role for these channels</t>
  </si>
  <si>
    <t>Online Video 
(incl. YouTube)</t>
  </si>
  <si>
    <t>Planning audience detail. TGI auudience codes if possible. What is the audience detail for techedge?</t>
  </si>
  <si>
    <r>
      <t xml:space="preserve">Does the OOH activity need to be installed and removed by a certain date? Please consider the posting cycle which for some formats can take a number of days before the campaign is fully live. On some formats OOH placements begin to go live a few days prior to the official campaign start date i.e London Underground. 
If the campaign has to be live between specific dates </t>
    </r>
    <r>
      <rPr>
        <b/>
        <sz val="9"/>
        <color theme="2"/>
        <rFont val="Arial Narrow"/>
        <family val="2"/>
      </rPr>
      <t>only</t>
    </r>
    <r>
      <rPr>
        <sz val="9"/>
        <color theme="2"/>
        <rFont val="Arial Narrow"/>
        <family val="2"/>
      </rPr>
      <t xml:space="preserve"> please highlight in this section</t>
    </r>
  </si>
  <si>
    <t>Include any previous campaign learnings</t>
  </si>
  <si>
    <t>Is the brief fully national, or focussed to specific towns and cities? Please note any specific towns / areas to also be specifically excluded</t>
  </si>
  <si>
    <r>
      <t xml:space="preserve">Reach and frequency targets 
</t>
    </r>
    <r>
      <rPr>
        <sz val="9"/>
        <color theme="2"/>
        <rFont val="Arial Narrow"/>
        <family val="2"/>
      </rPr>
      <t>(if applicable)</t>
    </r>
  </si>
  <si>
    <r>
      <t xml:space="preserve">Implementation guide 
</t>
    </r>
    <r>
      <rPr>
        <sz val="9"/>
        <color theme="2"/>
        <rFont val="Arial Narrow"/>
        <family val="2"/>
      </rPr>
      <t>Specific Regionality, weekly weights, stations to be included/excluded, day of week, dayaprts</t>
    </r>
  </si>
  <si>
    <t>Guidance for Input</t>
  </si>
  <si>
    <t>Other e.g. Attribution</t>
  </si>
  <si>
    <t>Previous Campaign Learnings</t>
  </si>
  <si>
    <t>E.G Attach PCA</t>
  </si>
  <si>
    <t>Please state/ attach</t>
  </si>
  <si>
    <t>Are there any effectiveness benchmarks?</t>
  </si>
  <si>
    <t>What 1st party data is available to develop further audience insight/targeting, if any?</t>
  </si>
  <si>
    <t>What 2nd/3rd party data are available to develop further audience insight/targeting, if any?</t>
  </si>
  <si>
    <t>Pleaes provide detail</t>
  </si>
  <si>
    <t xml:space="preserve">
</t>
  </si>
  <si>
    <t>PLEASE FILL IN FURTHER DETAIL ON THE PARTNERSHIPS SPECIFIC TAB</t>
  </si>
  <si>
    <t xml:space="preserve">Construction Industry Training Board </t>
  </si>
  <si>
    <t>Social Listening Reports</t>
  </si>
  <si>
    <r>
      <t xml:space="preserve">Campaign Brand Tracking </t>
    </r>
    <r>
      <rPr>
        <sz val="9"/>
        <color theme="2"/>
        <rFont val="Arial Narrow"/>
        <family val="2"/>
      </rPr>
      <t>(e.g. Pre &amp; Post)</t>
    </r>
  </si>
  <si>
    <r>
      <t xml:space="preserve">Web Analytics </t>
    </r>
    <r>
      <rPr>
        <sz val="9"/>
        <color theme="2"/>
        <rFont val="Arial Narrow"/>
        <family val="2"/>
      </rPr>
      <t>(GA etc)</t>
    </r>
  </si>
  <si>
    <t>When Results are Available, &amp; send to MGOMD</t>
  </si>
  <si>
    <t>Campaign Burst / Wave  or  Quarter, if Always On</t>
  </si>
  <si>
    <r>
      <t xml:space="preserve">Comms objective
</t>
    </r>
    <r>
      <rPr>
        <sz val="11"/>
        <color theme="2"/>
        <rFont val="Arial Narrow"/>
        <family val="2"/>
      </rPr>
      <t>U</t>
    </r>
    <r>
      <rPr>
        <sz val="10"/>
        <color theme="2"/>
        <rFont val="Arial Narrow"/>
        <family val="2"/>
      </rPr>
      <t>se SMART model</t>
    </r>
    <r>
      <rPr>
        <b/>
        <sz val="11"/>
        <color theme="2"/>
        <rFont val="Arial Narrow"/>
        <family val="2"/>
      </rPr>
      <t>,</t>
    </r>
    <r>
      <rPr>
        <sz val="10"/>
        <color theme="2"/>
        <rFont val="Arial Narrow"/>
        <family val="2"/>
      </rPr>
      <t xml:space="preserve"> outcomes linked to policy objectives</t>
    </r>
  </si>
  <si>
    <r>
      <t xml:space="preserve">Media KPIs that we should optimise to 
</t>
    </r>
    <r>
      <rPr>
        <i/>
        <sz val="10"/>
        <color theme="2"/>
        <rFont val="Arial Narrow"/>
        <family val="2"/>
      </rPr>
      <t>(if you have a sepcific remit, otherwise we can advise)</t>
    </r>
  </si>
  <si>
    <t>TARGET</t>
  </si>
  <si>
    <t>BAME</t>
  </si>
  <si>
    <t>KPI 1</t>
  </si>
  <si>
    <t>KPI 2</t>
  </si>
  <si>
    <t>KPI 3</t>
  </si>
  <si>
    <r>
      <t xml:space="preserve">Campaign KPIs 
(outtakes and outcomes)
</t>
    </r>
    <r>
      <rPr>
        <sz val="10"/>
        <color theme="7" tint="-0.499984740745262"/>
        <rFont val="Arial Narrow"/>
        <family val="2"/>
      </rPr>
      <t>(incl. clear targets where applicable or benchmarks)</t>
    </r>
  </si>
  <si>
    <t>Visit Britain</t>
  </si>
  <si>
    <t>Visit England</t>
  </si>
  <si>
    <t>Independent Commission on Civil Aviation Noise</t>
  </si>
  <si>
    <t>London and Partners</t>
  </si>
  <si>
    <t>Helpful Links</t>
  </si>
  <si>
    <t>ICO Report</t>
  </si>
  <si>
    <t>Privacy Notice &amp; Cookie policy Guidance</t>
  </si>
  <si>
    <t>GCS Guidance 'Least data by default'</t>
  </si>
  <si>
    <t>DPIA Draft / template</t>
  </si>
  <si>
    <r>
      <rPr>
        <b/>
        <u/>
        <sz val="10"/>
        <color theme="2"/>
        <rFont val="Arial Narrow"/>
        <family val="2"/>
      </rPr>
      <t>Audience Data Usage:</t>
    </r>
    <r>
      <rPr>
        <b/>
        <sz val="10"/>
        <color theme="2"/>
        <rFont val="Arial Narrow"/>
        <family val="2"/>
      </rPr>
      <t xml:space="preserve">  The recent ICO report into RTB  makes it clear the client (Data Controller) is legally liable for the compliant collection &amp; use of data.  Therefore you must ensure you have an up to date Privacy Policy in place. If you are considering using 1st, 2nd or 3rd Party data you must have weighed the compliance risks, especially regarding special catagory data.  You must consult with your DPO and consider whether completing a DPIA (Data Processing Impact Assessment) is required.  GCS have written guidance to help, which suggests you should use the 'least data by default' while the ICO consultation is ongoing.  Please see below for all relevant links.</t>
    </r>
  </si>
  <si>
    <t>Website URL main homepage</t>
  </si>
  <si>
    <t>GA Data Owner Contact; Name / email</t>
  </si>
  <si>
    <r>
      <t xml:space="preserve">GCS Guidance 'Least data by default'- 
</t>
    </r>
    <r>
      <rPr>
        <b/>
        <sz val="10"/>
        <color theme="0"/>
        <rFont val="Arial Narrow"/>
        <family val="2"/>
      </rPr>
      <t>Please ask client lead for a copy</t>
    </r>
  </si>
  <si>
    <r>
      <t xml:space="preserve">DPIA Draft / template
</t>
    </r>
    <r>
      <rPr>
        <b/>
        <sz val="10"/>
        <color theme="0"/>
        <rFont val="Arial Narrow"/>
        <family val="2"/>
      </rPr>
      <t>Please ask client lead for a copy</t>
    </r>
  </si>
  <si>
    <t>Helpful Links / 
Doucments to request</t>
  </si>
  <si>
    <r>
      <rPr>
        <b/>
        <sz val="11"/>
        <color theme="2"/>
        <rFont val="Arial Narrow"/>
        <family val="2"/>
      </rPr>
      <t>Campaign Establishment</t>
    </r>
    <r>
      <rPr>
        <b/>
        <sz val="11"/>
        <color rgb="FFFF0000"/>
        <rFont val="Arial Narrow"/>
        <family val="2"/>
      </rPr>
      <t xml:space="preserve"> </t>
    </r>
    <r>
      <rPr>
        <b/>
        <sz val="10"/>
        <color theme="2"/>
        <rFont val="Arial Narrow"/>
        <family val="2"/>
      </rPr>
      <t xml:space="preserve">
</t>
    </r>
    <r>
      <rPr>
        <sz val="8"/>
        <color theme="2"/>
        <rFont val="Arial Narrow"/>
        <family val="2"/>
      </rPr>
      <t>Select from drop-down menu (New i.e launch wave; Establishing i.e. has launched but is between 1-3 years or has spent less than £2m cumulatively; Established* i.e. Has run 3 or more years OR spent £2m+ cumulatively; Pilot* i.e. geo-located pilot campaign running at regional level or lower (eg. local))</t>
    </r>
  </si>
  <si>
    <r>
      <t xml:space="preserve">Website Type: </t>
    </r>
    <r>
      <rPr>
        <sz val="10"/>
        <color theme="2"/>
        <rFont val="Arial Narrow"/>
        <family val="2"/>
      </rPr>
      <t>1.GDS.GOV ; 2. Dept. run .GOV ; 3. Dept non.GOV; 
4. Campaign Microsite</t>
    </r>
  </si>
  <si>
    <r>
      <rPr>
        <b/>
        <sz val="11"/>
        <color theme="2"/>
        <rFont val="Arial Narrow"/>
        <family val="2"/>
      </rPr>
      <t xml:space="preserve">Campaign (strand) name </t>
    </r>
    <r>
      <rPr>
        <b/>
        <sz val="10"/>
        <color theme="2"/>
        <rFont val="Arial Narrow"/>
        <family val="2"/>
      </rPr>
      <t xml:space="preserve">
</t>
    </r>
    <r>
      <rPr>
        <sz val="10"/>
        <color theme="2"/>
        <rFont val="Arial Narrow"/>
        <family val="2"/>
      </rPr>
      <t>(</t>
    </r>
    <r>
      <rPr>
        <sz val="8"/>
        <color theme="2"/>
        <rFont val="Arial Narrow"/>
        <family val="2"/>
      </rPr>
      <t>By this we mean the specfic campaign the brief is being used to set up/buy, and will mirror any strand name  used in GCS Flow for PASS approval campaigns)</t>
    </r>
  </si>
  <si>
    <t xml:space="preserve">Primary KPI </t>
  </si>
  <si>
    <r>
      <rPr>
        <b/>
        <sz val="11"/>
        <color theme="2"/>
        <rFont val="Arial Narrow"/>
        <family val="2"/>
      </rPr>
      <t>Policy aim detail and overall objectives</t>
    </r>
    <r>
      <rPr>
        <b/>
        <sz val="10"/>
        <color theme="2"/>
        <rFont val="Arial Narrow"/>
        <family val="2"/>
      </rPr>
      <t xml:space="preserve">
</t>
    </r>
    <r>
      <rPr>
        <sz val="9"/>
        <color theme="7" tint="-0.499984740745262"/>
        <rFont val="Arial Narrow"/>
        <family val="2"/>
      </rPr>
      <t>(Outcome)</t>
    </r>
    <r>
      <rPr>
        <b/>
        <sz val="10"/>
        <color theme="2"/>
        <rFont val="Arial Narrow"/>
        <family val="2"/>
      </rPr>
      <t xml:space="preserve">
Please indicate the primary KPI related to your policy objective-</t>
    </r>
    <r>
      <rPr>
        <sz val="10"/>
        <color theme="2"/>
        <rFont val="Arial Narrow"/>
        <family val="2"/>
      </rPr>
      <t xml:space="preserve"> this will the same one as sighted in your PASS bsuiness case, if applicable.</t>
    </r>
  </si>
  <si>
    <r>
      <rPr>
        <b/>
        <sz val="11"/>
        <color theme="2"/>
        <rFont val="Arial Narrow"/>
        <family val="2"/>
      </rPr>
      <t>HMG PASS Code-  If Applicable, over £100k</t>
    </r>
    <r>
      <rPr>
        <b/>
        <sz val="10"/>
        <color theme="2"/>
        <rFont val="Arial Narrow"/>
        <family val="2"/>
      </rPr>
      <t xml:space="preserve">
</t>
    </r>
    <r>
      <rPr>
        <sz val="8"/>
        <color theme="2"/>
        <rFont val="Arial Narrow"/>
        <family val="2"/>
      </rPr>
      <t>(E.G code you are given when PASS approved- 'this will be alpha numerical and will always be preceded by the letters HMG')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</si>
</sst>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61" x14ac:knownFonts="1">
    <font>
      <sz val="11"/>
      <color theme="1"/>
      <name val="Century Gothic"/>
      <family val="2"/>
      <scheme val="minor"/>
    </font>
    <font>
      <sz val="11"/>
      <color theme="0"/>
      <name val="Century Gothic"/>
      <family val="2"/>
      <scheme val="minor"/>
    </font>
    <font>
      <u/>
      <sz val="11"/>
      <color theme="10"/>
      <name val="Century Gothic"/>
      <family val="2"/>
      <scheme val="minor"/>
    </font>
    <font>
      <u/>
      <sz val="11"/>
      <color theme="11"/>
      <name val="Century Gothic"/>
      <family val="2"/>
      <scheme val="minor"/>
    </font>
    <font>
      <sz val="11"/>
      <color theme="2"/>
      <name val="Century Gothic"/>
      <family val="2"/>
      <scheme val="minor"/>
    </font>
    <font>
      <sz val="10"/>
      <color theme="2"/>
      <name val="Century Gothic"/>
      <family val="2"/>
      <scheme val="minor"/>
    </font>
    <font>
      <i/>
      <sz val="11"/>
      <color theme="1"/>
      <name val="Century Gothic"/>
      <family val="2"/>
      <scheme val="minor"/>
    </font>
    <font>
      <i/>
      <sz val="10"/>
      <color theme="2"/>
      <name val="Century Gothic"/>
      <family val="2"/>
      <scheme val="minor"/>
    </font>
    <font>
      <i/>
      <sz val="11"/>
      <color theme="0"/>
      <name val="Century Gothic"/>
      <family val="2"/>
      <scheme val="minor"/>
    </font>
    <font>
      <sz val="11"/>
      <color theme="0" tint="-0.499984740745262"/>
      <name val="Century Gothic"/>
      <family val="2"/>
      <scheme val="minor"/>
    </font>
    <font>
      <sz val="8"/>
      <color theme="0"/>
      <name val="Century Gothic"/>
      <family val="2"/>
      <scheme val="minor"/>
    </font>
    <font>
      <b/>
      <sz val="12"/>
      <color theme="1"/>
      <name val="Arial Narrow"/>
      <family val="2"/>
    </font>
    <font>
      <b/>
      <i/>
      <sz val="12"/>
      <color theme="1"/>
      <name val="Arial Narrow"/>
      <family val="2"/>
    </font>
    <font>
      <b/>
      <sz val="10"/>
      <color theme="2"/>
      <name val="Arial Narrow"/>
      <family val="2"/>
    </font>
    <font>
      <i/>
      <sz val="10"/>
      <color theme="2"/>
      <name val="Arial Narrow"/>
      <family val="2"/>
    </font>
    <font>
      <i/>
      <sz val="9"/>
      <color theme="2"/>
      <name val="Arial Narrow"/>
      <family val="2"/>
    </font>
    <font>
      <sz val="9"/>
      <color theme="2"/>
      <name val="Arial Narrow"/>
      <family val="2"/>
    </font>
    <font>
      <i/>
      <sz val="10"/>
      <color rgb="FFFF0000"/>
      <name val="Arial Narrow"/>
      <family val="2"/>
    </font>
    <font>
      <i/>
      <sz val="10"/>
      <color theme="5"/>
      <name val="Arial Narrow"/>
      <family val="2"/>
    </font>
    <font>
      <sz val="10"/>
      <color theme="2"/>
      <name val="Arial Narrow"/>
      <family val="2"/>
    </font>
    <font>
      <sz val="11"/>
      <color theme="0"/>
      <name val="Arial Narrow"/>
      <family val="2"/>
    </font>
    <font>
      <i/>
      <sz val="11"/>
      <color theme="0"/>
      <name val="Arial Narrow"/>
      <family val="2"/>
    </font>
    <font>
      <i/>
      <sz val="12"/>
      <color theme="1"/>
      <name val="Arial Narrow"/>
      <family val="2"/>
    </font>
    <font>
      <sz val="11"/>
      <color theme="1"/>
      <name val="Arial Narrow"/>
      <family val="2"/>
    </font>
    <font>
      <b/>
      <i/>
      <sz val="10"/>
      <color theme="2"/>
      <name val="Arial Narrow"/>
      <family val="2"/>
    </font>
    <font>
      <sz val="11"/>
      <color theme="0" tint="-0.499984740745262"/>
      <name val="Arial Narrow"/>
      <family val="2"/>
    </font>
    <font>
      <sz val="11"/>
      <name val="Century Gothic"/>
      <family val="2"/>
      <scheme val="minor"/>
    </font>
    <font>
      <sz val="8"/>
      <color theme="2"/>
      <name val="Arial Narrow"/>
      <family val="2"/>
    </font>
    <font>
      <i/>
      <sz val="9"/>
      <color rgb="FF002060"/>
      <name val="Arial Narrow"/>
      <family val="2"/>
    </font>
    <font>
      <sz val="10"/>
      <color rgb="FF002060"/>
      <name val="Arial Narrow"/>
      <family val="2"/>
    </font>
    <font>
      <sz val="8"/>
      <color rgb="FFFF0000"/>
      <name val="Arial Narrow"/>
      <family val="2"/>
    </font>
    <font>
      <sz val="11"/>
      <color rgb="FFFF0000"/>
      <name val="Arial Narrow"/>
      <family val="2"/>
    </font>
    <font>
      <b/>
      <sz val="11"/>
      <color rgb="FFFF0000"/>
      <name val="Arial Narrow"/>
      <family val="2"/>
    </font>
    <font>
      <sz val="9"/>
      <color rgb="FF000000"/>
      <name val="Calibri"/>
      <family val="2"/>
    </font>
    <font>
      <b/>
      <sz val="9"/>
      <color rgb="FF000000"/>
      <name val="Calibri"/>
      <family val="2"/>
    </font>
    <font>
      <sz val="9"/>
      <name val="Calibri"/>
      <family val="2"/>
    </font>
    <font>
      <b/>
      <sz val="9"/>
      <name val="Calibri"/>
      <family val="2"/>
    </font>
    <font>
      <sz val="9"/>
      <color indexed="81"/>
      <name val="Tahoma"/>
      <family val="2"/>
    </font>
    <font>
      <b/>
      <sz val="9"/>
      <color indexed="81"/>
      <name val="Tahoma"/>
      <family val="2"/>
    </font>
    <font>
      <b/>
      <sz val="16"/>
      <color rgb="FFFF0000"/>
      <name val="Arial Narrow"/>
      <family val="2"/>
    </font>
    <font>
      <sz val="18"/>
      <color rgb="FFFF0000"/>
      <name val="Century Gothic"/>
      <family val="2"/>
      <scheme val="minor"/>
    </font>
    <font>
      <b/>
      <u/>
      <sz val="11"/>
      <color rgb="FFFF0000"/>
      <name val="Arial Narrow"/>
      <family val="2"/>
    </font>
    <font>
      <sz val="11"/>
      <color theme="2"/>
      <name val="Arial Narrow"/>
      <family val="2"/>
    </font>
    <font>
      <b/>
      <i/>
      <sz val="12"/>
      <color theme="5"/>
      <name val="Arial Narrow"/>
      <family val="2"/>
    </font>
    <font>
      <b/>
      <sz val="9"/>
      <color theme="2"/>
      <name val="Arial Narrow"/>
      <family val="2"/>
    </font>
    <font>
      <b/>
      <sz val="11"/>
      <color theme="2"/>
      <name val="Arial Narrow"/>
      <family val="2"/>
    </font>
    <font>
      <sz val="9"/>
      <color theme="1"/>
      <name val="Arial Narrow"/>
      <family val="2"/>
    </font>
    <font>
      <b/>
      <sz val="9"/>
      <color theme="1"/>
      <name val="Arial Narrow"/>
      <family val="2"/>
    </font>
    <font>
      <sz val="9"/>
      <color rgb="FF002060"/>
      <name val="Arial Narrow"/>
      <family val="2"/>
    </font>
    <font>
      <sz val="9"/>
      <color theme="2"/>
      <name val="Century Gothic"/>
      <family val="2"/>
      <scheme val="minor"/>
    </font>
    <font>
      <b/>
      <sz val="9"/>
      <color theme="2"/>
      <name val="Calibri"/>
      <family val="2"/>
    </font>
    <font>
      <sz val="9"/>
      <color theme="2"/>
      <name val="Calibri"/>
      <family val="2"/>
    </font>
    <font>
      <sz val="9"/>
      <color theme="7" tint="-0.499984740745262"/>
      <name val="Arial Narrow"/>
      <family val="2"/>
    </font>
    <font>
      <sz val="11"/>
      <color theme="8"/>
      <name val="Century Gothic"/>
      <family val="2"/>
      <scheme val="minor"/>
    </font>
    <font>
      <sz val="10"/>
      <color theme="7" tint="-0.499984740745262"/>
      <name val="Arial Narrow"/>
      <family val="2"/>
    </font>
    <font>
      <sz val="10"/>
      <color theme="0"/>
      <name val="Arial Narrow"/>
      <family val="2"/>
    </font>
    <font>
      <sz val="9"/>
      <color theme="8"/>
      <name val="Calibri"/>
      <family val="2"/>
    </font>
    <font>
      <b/>
      <u/>
      <sz val="10"/>
      <color theme="2"/>
      <name val="Arial Narrow"/>
      <family val="2"/>
    </font>
    <font>
      <u/>
      <sz val="11"/>
      <color theme="7"/>
      <name val="Arial Narrow"/>
      <family val="2"/>
    </font>
    <font>
      <b/>
      <sz val="10"/>
      <color theme="7"/>
      <name val="Arial Narrow"/>
      <family val="2"/>
    </font>
    <font>
      <b/>
      <sz val="10"/>
      <color theme="0"/>
      <name val="Arial Narrow"/>
      <family val="2"/>
    </font>
  </fonts>
  <fills count="15">
    <fill>
      <patternFill patternType="none"/>
    </fill>
    <fill>
      <patternFill patternType="gray125"/>
    </fill>
    <fill>
      <patternFill patternType="solid">
        <fgColor theme="5"/>
        <bgColor indexed="64"/>
      </patternFill>
    </fill>
    <fill>
      <patternFill patternType="solid">
        <fgColor theme="2"/>
        <bgColor indexed="64"/>
      </patternFill>
    </fill>
    <fill>
      <patternFill patternType="solid">
        <fgColor theme="1"/>
        <bgColor indexed="64"/>
      </patternFill>
    </fill>
    <fill>
      <patternFill patternType="solid">
        <fgColor theme="0" tint="0.79998168889431442"/>
        <bgColor indexed="64"/>
      </patternFill>
    </fill>
    <fill>
      <patternFill patternType="solid">
        <fgColor rgb="FFE53326"/>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3"/>
        <bgColor indexed="64"/>
      </patternFill>
    </fill>
    <fill>
      <patternFill patternType="solid">
        <fgColor theme="0" tint="0.59999389629810485"/>
        <bgColor indexed="64"/>
      </patternFill>
    </fill>
    <fill>
      <patternFill patternType="solid">
        <fgColor rgb="FFFFFFCC"/>
        <bgColor indexed="64"/>
      </patternFill>
    </fill>
    <fill>
      <patternFill patternType="solid">
        <fgColor theme="6"/>
        <bgColor indexed="64"/>
      </patternFill>
    </fill>
  </fills>
  <borders count="94">
    <border>
      <left/>
      <right/>
      <top/>
      <bottom/>
      <diagonal/>
    </border>
    <border>
      <left style="thin">
        <color auto="1"/>
      </left>
      <right style="thin">
        <color auto="1"/>
      </right>
      <top style="thin">
        <color auto="1"/>
      </top>
      <bottom style="thin">
        <color auto="1"/>
      </bottom>
      <diagonal/>
    </border>
    <border>
      <left style="thin">
        <color theme="0" tint="0.79998168889431442"/>
      </left>
      <right style="thin">
        <color theme="0" tint="0.79998168889431442"/>
      </right>
      <top style="thin">
        <color theme="0" tint="0.79998168889431442"/>
      </top>
      <bottom style="thin">
        <color theme="0" tint="0.79998168889431442"/>
      </bottom>
      <diagonal/>
    </border>
    <border>
      <left style="thin">
        <color theme="0" tint="0.79998168889431442"/>
      </left>
      <right/>
      <top style="thin">
        <color theme="0" tint="0.79998168889431442"/>
      </top>
      <bottom style="thin">
        <color theme="0" tint="0.79998168889431442"/>
      </bottom>
      <diagonal/>
    </border>
    <border>
      <left/>
      <right/>
      <top style="thin">
        <color theme="0" tint="0.79998168889431442"/>
      </top>
      <bottom style="thin">
        <color theme="0" tint="0.79998168889431442"/>
      </bottom>
      <diagonal/>
    </border>
    <border>
      <left/>
      <right style="thin">
        <color theme="0" tint="0.79998168889431442"/>
      </right>
      <top style="thin">
        <color theme="0" tint="0.79998168889431442"/>
      </top>
      <bottom style="thin">
        <color theme="0" tint="0.79998168889431442"/>
      </bottom>
      <diagonal/>
    </border>
    <border>
      <left style="thin">
        <color theme="1"/>
      </left>
      <right style="thin">
        <color theme="1"/>
      </right>
      <top style="thin">
        <color theme="1"/>
      </top>
      <bottom style="thin">
        <color theme="1"/>
      </bottom>
      <diagonal/>
    </border>
    <border>
      <left style="thin">
        <color theme="0" tint="0.79998168889431442"/>
      </left>
      <right style="thin">
        <color theme="0" tint="0.79998168889431442"/>
      </right>
      <top style="thin">
        <color theme="0" tint="0.79998168889431442"/>
      </top>
      <bottom/>
      <diagonal/>
    </border>
    <border>
      <left style="thin">
        <color theme="1"/>
      </left>
      <right style="thin">
        <color theme="1"/>
      </right>
      <top style="thin">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79998168889431442"/>
      </left>
      <right style="thin">
        <color theme="0" tint="0.79998168889431442"/>
      </right>
      <top/>
      <bottom/>
      <diagonal/>
    </border>
    <border>
      <left style="thin">
        <color theme="0" tint="0.79998168889431442"/>
      </left>
      <right style="thin">
        <color theme="0" tint="0.79998168889431442"/>
      </right>
      <top/>
      <bottom style="thin">
        <color theme="0" tint="0.79998168889431442"/>
      </bottom>
      <diagonal/>
    </border>
    <border>
      <left style="thin">
        <color theme="0" tint="0.79998168889431442"/>
      </left>
      <right/>
      <top style="thin">
        <color theme="0" tint="0.79998168889431442"/>
      </top>
      <bottom/>
      <diagonal/>
    </border>
    <border>
      <left/>
      <right style="thin">
        <color theme="0" tint="0.79998168889431442"/>
      </right>
      <top style="thin">
        <color theme="0" tint="0.79998168889431442"/>
      </top>
      <bottom/>
      <diagonal/>
    </border>
    <border>
      <left/>
      <right style="thin">
        <color theme="0" tint="0.79998168889431442"/>
      </right>
      <top/>
      <bottom/>
      <diagonal/>
    </border>
    <border>
      <left style="thin">
        <color theme="0" tint="0.79998168889431442"/>
      </left>
      <right style="thin">
        <color theme="0" tint="0.79998168889431442"/>
      </right>
      <top style="thin">
        <color theme="0" tint="0.79998168889431442"/>
      </top>
      <bottom style="thin">
        <color indexed="64"/>
      </bottom>
      <diagonal/>
    </border>
    <border>
      <left style="thin">
        <color theme="0" tint="0.79998168889431442"/>
      </left>
      <right style="thin">
        <color theme="0" tint="0.79998168889431442"/>
      </right>
      <top/>
      <bottom style="thin">
        <color indexed="64"/>
      </bottom>
      <diagonal/>
    </border>
    <border>
      <left/>
      <right/>
      <top/>
      <bottom style="thin">
        <color theme="0" tint="0.79998168889431442"/>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indexed="64"/>
      </top>
      <bottom style="thin">
        <color indexed="64"/>
      </bottom>
      <diagonal/>
    </border>
    <border>
      <left style="thin">
        <color theme="0" tint="0.79998168889431442"/>
      </left>
      <right style="thin">
        <color theme="0" tint="0.79998168889431442"/>
      </right>
      <top style="thin">
        <color indexed="64"/>
      </top>
      <bottom style="thin">
        <color theme="0" tint="0.79998168889431442"/>
      </bottom>
      <diagonal/>
    </border>
    <border>
      <left style="thin">
        <color indexed="64"/>
      </left>
      <right style="thin">
        <color theme="0" tint="0.79998168889431442"/>
      </right>
      <top style="thin">
        <color indexed="64"/>
      </top>
      <bottom style="thin">
        <color theme="0" tint="0.79998168889431442"/>
      </bottom>
      <diagonal/>
    </border>
    <border>
      <left style="thin">
        <color theme="0" tint="0.79998168889431442"/>
      </left>
      <right style="thin">
        <color indexed="64"/>
      </right>
      <top style="thin">
        <color indexed="64"/>
      </top>
      <bottom style="thin">
        <color theme="0" tint="0.79998168889431442"/>
      </bottom>
      <diagonal/>
    </border>
    <border>
      <left style="thin">
        <color indexed="64"/>
      </left>
      <right style="thin">
        <color theme="0" tint="0.79998168889431442"/>
      </right>
      <top style="thin">
        <color theme="0" tint="0.79998168889431442"/>
      </top>
      <bottom/>
      <diagonal/>
    </border>
    <border>
      <left style="thin">
        <color theme="0" tint="0.79998168889431442"/>
      </left>
      <right style="thin">
        <color indexed="64"/>
      </right>
      <top style="thin">
        <color theme="0" tint="0.79998168889431442"/>
      </top>
      <bottom style="thin">
        <color theme="0" tint="0.79998168889431442"/>
      </bottom>
      <diagonal/>
    </border>
    <border>
      <left style="thin">
        <color indexed="64"/>
      </left>
      <right style="thin">
        <color theme="0" tint="0.79998168889431442"/>
      </right>
      <top/>
      <bottom style="thin">
        <color theme="0" tint="0.79998168889431442"/>
      </bottom>
      <diagonal/>
    </border>
    <border>
      <left style="thin">
        <color indexed="64"/>
      </left>
      <right style="thin">
        <color theme="0" tint="0.79998168889431442"/>
      </right>
      <top style="thin">
        <color theme="0" tint="0.79998168889431442"/>
      </top>
      <bottom style="thin">
        <color theme="0" tint="0.79998168889431442"/>
      </bottom>
      <diagonal/>
    </border>
    <border>
      <left/>
      <right style="thin">
        <color indexed="64"/>
      </right>
      <top style="thin">
        <color theme="0" tint="0.79998168889431442"/>
      </top>
      <bottom style="thin">
        <color theme="0" tint="0.79998168889431442"/>
      </bottom>
      <diagonal/>
    </border>
    <border>
      <left style="thin">
        <color indexed="64"/>
      </left>
      <right style="thin">
        <color theme="0" tint="0.79998168889431442"/>
      </right>
      <top/>
      <bottom style="thin">
        <color indexed="64"/>
      </bottom>
      <diagonal/>
    </border>
    <border>
      <left style="thin">
        <color theme="0" tint="0.79998168889431442"/>
      </left>
      <right style="thin">
        <color indexed="64"/>
      </right>
      <top style="thin">
        <color theme="0" tint="0.79998168889431442"/>
      </top>
      <bottom style="thin">
        <color indexed="64"/>
      </bottom>
      <diagonal/>
    </border>
    <border>
      <left style="thin">
        <color indexed="64"/>
      </left>
      <right style="thin">
        <color theme="0" tint="0.79998168889431442"/>
      </right>
      <top style="thin">
        <color theme="0" tint="0.79998168889431442"/>
      </top>
      <bottom style="thin">
        <color indexed="64"/>
      </bottom>
      <diagonal/>
    </border>
    <border>
      <left style="thin">
        <color theme="1"/>
      </left>
      <right style="thin">
        <color theme="1"/>
      </right>
      <top/>
      <bottom style="thin">
        <color theme="0" tint="0.79998168889431442"/>
      </bottom>
      <diagonal/>
    </border>
    <border>
      <left style="thin">
        <color indexed="64"/>
      </left>
      <right style="thin">
        <color theme="0" tint="0.79998168889431442"/>
      </right>
      <top style="thin">
        <color indexed="64"/>
      </top>
      <bottom/>
      <diagonal/>
    </border>
    <border>
      <left style="thin">
        <color theme="0" tint="0.79998168889431442"/>
      </left>
      <right style="thin">
        <color theme="0" tint="0.79998168889431442"/>
      </right>
      <top style="thin">
        <color indexed="64"/>
      </top>
      <bottom/>
      <diagonal/>
    </border>
    <border>
      <left style="thin">
        <color theme="0" tint="0.79998168889431442"/>
      </left>
      <right style="thin">
        <color indexed="64"/>
      </right>
      <top style="thin">
        <color indexed="64"/>
      </top>
      <bottom/>
      <diagonal/>
    </border>
    <border>
      <left style="thin">
        <color indexed="64"/>
      </left>
      <right style="thin">
        <color theme="1"/>
      </right>
      <top style="thin">
        <color theme="1"/>
      </top>
      <bottom/>
      <diagonal/>
    </border>
    <border>
      <left style="thin">
        <color theme="1"/>
      </left>
      <right style="thin">
        <color indexed="64"/>
      </right>
      <top style="thin">
        <color theme="1"/>
      </top>
      <bottom style="thin">
        <color theme="1"/>
      </bottom>
      <diagonal/>
    </border>
    <border>
      <left style="thin">
        <color indexed="64"/>
      </left>
      <right style="thin">
        <color theme="1"/>
      </right>
      <top/>
      <bottom style="thin">
        <color theme="0" tint="0.79998168889431442"/>
      </bottom>
      <diagonal/>
    </border>
    <border>
      <left style="thin">
        <color theme="1"/>
      </left>
      <right style="thin">
        <color indexed="64"/>
      </right>
      <top style="thin">
        <color theme="1"/>
      </top>
      <bottom/>
      <diagonal/>
    </border>
    <border>
      <left style="thin">
        <color indexed="64"/>
      </left>
      <right style="thin">
        <color theme="0" tint="0.79998168889431442"/>
      </right>
      <top/>
      <bottom/>
      <diagonal/>
    </border>
    <border>
      <left/>
      <right style="thin">
        <color indexed="64"/>
      </right>
      <top style="thin">
        <color theme="0" tint="0.79998168889431442"/>
      </top>
      <bottom style="thin">
        <color indexed="64"/>
      </bottom>
      <diagonal/>
    </border>
    <border>
      <left/>
      <right/>
      <top style="thin">
        <color theme="0" tint="0.79998168889431442"/>
      </top>
      <bottom/>
      <diagonal/>
    </border>
    <border>
      <left style="thin">
        <color theme="0" tint="0.79998168889431442"/>
      </left>
      <right style="thin">
        <color indexed="64"/>
      </right>
      <top style="thin">
        <color theme="0" tint="0.79998168889431442"/>
      </top>
      <bottom/>
      <diagonal/>
    </border>
    <border>
      <left style="thin">
        <color theme="0" tint="0.79998168889431442"/>
      </left>
      <right style="thin">
        <color indexed="64"/>
      </right>
      <top/>
      <bottom style="thin">
        <color theme="0" tint="0.79998168889431442"/>
      </bottom>
      <diagonal/>
    </border>
    <border>
      <left style="thin">
        <color indexed="64"/>
      </left>
      <right/>
      <top style="thin">
        <color theme="0" tint="0.79998168889431442"/>
      </top>
      <bottom style="thin">
        <color indexed="64"/>
      </bottom>
      <diagonal/>
    </border>
    <border>
      <left/>
      <right/>
      <top style="thin">
        <color theme="0" tint="0.79998168889431442"/>
      </top>
      <bottom style="thin">
        <color indexed="64"/>
      </bottom>
      <diagonal/>
    </border>
    <border>
      <left style="thin">
        <color theme="0" tint="0.79998168889431442"/>
      </left>
      <right style="thin">
        <color theme="0" tint="0.79998168889431442"/>
      </right>
      <top style="thin">
        <color theme="0" tint="0.79998168889431442"/>
      </top>
      <bottom style="thin">
        <color theme="0"/>
      </bottom>
      <diagonal/>
    </border>
    <border>
      <left style="thin">
        <color theme="0" tint="0.79998168889431442"/>
      </left>
      <right style="thin">
        <color theme="0" tint="0.79998168889431442"/>
      </right>
      <top style="thin">
        <color theme="0"/>
      </top>
      <bottom style="thin">
        <color theme="0" tint="0.79998168889431442"/>
      </bottom>
      <diagonal/>
    </border>
    <border>
      <left style="thin">
        <color theme="0" tint="0.79998168889431442"/>
      </left>
      <right/>
      <top style="thin">
        <color theme="0" tint="0.79998168889431442"/>
      </top>
      <bottom style="thin">
        <color theme="0"/>
      </bottom>
      <diagonal/>
    </border>
    <border>
      <left style="thin">
        <color theme="0"/>
      </left>
      <right style="thin">
        <color theme="0" tint="0.79998168889431442"/>
      </right>
      <top style="thin">
        <color theme="0" tint="0.79998168889431442"/>
      </top>
      <bottom style="thin">
        <color theme="0" tint="0.79998168889431442"/>
      </bottom>
      <diagonal/>
    </border>
    <border>
      <left/>
      <right style="thin">
        <color theme="0"/>
      </right>
      <top style="thin">
        <color theme="0" tint="0.79998168889431442"/>
      </top>
      <bottom/>
      <diagonal/>
    </border>
    <border>
      <left style="thin">
        <color theme="0"/>
      </left>
      <right style="thin">
        <color theme="0" tint="0.79998168889431442"/>
      </right>
      <top/>
      <bottom style="thin">
        <color theme="0"/>
      </bottom>
      <diagonal/>
    </border>
    <border>
      <left/>
      <right style="thin">
        <color theme="0"/>
      </right>
      <top style="thin">
        <color theme="0" tint="0.79998168889431442"/>
      </top>
      <bottom style="thin">
        <color theme="0"/>
      </bottom>
      <diagonal/>
    </border>
    <border>
      <left style="thin">
        <color theme="0"/>
      </left>
      <right style="thin">
        <color theme="0" tint="0.79998168889431442"/>
      </right>
      <top style="thin">
        <color theme="0"/>
      </top>
      <bottom style="thin">
        <color theme="0" tint="0.79998168889431442"/>
      </bottom>
      <diagonal/>
    </border>
    <border>
      <left style="thin">
        <color theme="0" tint="0.79998168889431442"/>
      </left>
      <right style="thin">
        <color theme="0"/>
      </right>
      <top style="thin">
        <color theme="0"/>
      </top>
      <bottom style="thin">
        <color theme="0" tint="0.79998168889431442"/>
      </bottom>
      <diagonal/>
    </border>
    <border>
      <left style="thin">
        <color theme="0" tint="0.79998168889431442"/>
      </left>
      <right style="thin">
        <color theme="0"/>
      </right>
      <top style="thin">
        <color theme="0" tint="0.79998168889431442"/>
      </top>
      <bottom style="thin">
        <color theme="0" tint="0.79998168889431442"/>
      </bottom>
      <diagonal/>
    </border>
    <border>
      <left style="thin">
        <color theme="0"/>
      </left>
      <right style="thin">
        <color theme="0" tint="0.79998168889431442"/>
      </right>
      <top style="thin">
        <color theme="0" tint="0.79998168889431442"/>
      </top>
      <bottom style="thin">
        <color theme="0"/>
      </bottom>
      <diagonal/>
    </border>
    <border>
      <left/>
      <right/>
      <top style="thin">
        <color theme="0" tint="0.79998168889431442"/>
      </top>
      <bottom style="thin">
        <color theme="0"/>
      </bottom>
      <diagonal/>
    </border>
    <border>
      <left/>
      <right style="thin">
        <color theme="0"/>
      </right>
      <top style="thin">
        <color theme="0" tint="0.79998168889431442"/>
      </top>
      <bottom style="thin">
        <color theme="0" tint="0.79998168889431442"/>
      </bottom>
      <diagonal/>
    </border>
    <border>
      <left style="thin">
        <color theme="0" tint="0.79998168889431442"/>
      </left>
      <right style="thin">
        <color theme="0"/>
      </right>
      <top style="thin">
        <color theme="0" tint="0.79998168889431442"/>
      </top>
      <bottom style="thin">
        <color theme="0"/>
      </bottom>
      <diagonal/>
    </border>
    <border>
      <left/>
      <right style="thin">
        <color indexed="64"/>
      </right>
      <top style="thin">
        <color theme="0" tint="0.79998168889431442"/>
      </top>
      <bottom/>
      <diagonal/>
    </border>
    <border>
      <left style="thin">
        <color indexed="64"/>
      </left>
      <right/>
      <top style="thin">
        <color indexed="64"/>
      </top>
      <bottom style="thin">
        <color theme="0" tint="0.79998168889431442"/>
      </bottom>
      <diagonal/>
    </border>
    <border>
      <left/>
      <right/>
      <top style="thin">
        <color indexed="64"/>
      </top>
      <bottom style="thin">
        <color theme="0" tint="0.79998168889431442"/>
      </bottom>
      <diagonal/>
    </border>
    <border>
      <left/>
      <right style="thin">
        <color indexed="64"/>
      </right>
      <top style="thin">
        <color indexed="64"/>
      </top>
      <bottom style="thin">
        <color theme="0" tint="0.79998168889431442"/>
      </bottom>
      <diagonal/>
    </border>
    <border>
      <left style="thin">
        <color indexed="64"/>
      </left>
      <right/>
      <top/>
      <bottom style="thin">
        <color theme="0" tint="0.79998168889431442"/>
      </bottom>
      <diagonal/>
    </border>
    <border>
      <left/>
      <right style="thin">
        <color indexed="64"/>
      </right>
      <top/>
      <bottom style="thin">
        <color theme="0" tint="0.79998168889431442"/>
      </bottom>
      <diagonal/>
    </border>
    <border>
      <left style="thin">
        <color theme="0" tint="0.79998168889431442"/>
      </left>
      <right/>
      <top/>
      <bottom/>
      <diagonal/>
    </border>
    <border>
      <left style="thin">
        <color theme="0"/>
      </left>
      <right style="thin">
        <color theme="0" tint="0.79998168889431442"/>
      </right>
      <top/>
      <bottom/>
      <diagonal/>
    </border>
    <border>
      <left/>
      <right style="thin">
        <color theme="0"/>
      </right>
      <top/>
      <bottom/>
      <diagonal/>
    </border>
    <border>
      <left style="thin">
        <color theme="0" tint="0.79998168889431442"/>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tint="0.79998168889431442"/>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426">
    <xf numFmtId="0" fontId="0" fillId="0" borderId="0" xfId="0"/>
    <xf numFmtId="0" fontId="0" fillId="0" borderId="0" xfId="0" applyFont="1" applyAlignment="1">
      <alignment vertical="center" wrapText="1"/>
    </xf>
    <xf numFmtId="0" fontId="0"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indent="1"/>
    </xf>
    <xf numFmtId="0" fontId="1" fillId="0" borderId="0" xfId="0" applyFont="1"/>
    <xf numFmtId="0" fontId="1" fillId="0" borderId="0" xfId="0" applyFont="1" applyBorder="1" applyAlignment="1">
      <alignment vertical="center" wrapText="1"/>
    </xf>
    <xf numFmtId="0" fontId="6" fillId="0" borderId="0" xfId="0" applyFont="1"/>
    <xf numFmtId="0" fontId="6"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4" fillId="0" borderId="0" xfId="0" applyFont="1" applyAlignment="1">
      <alignment vertical="center" wrapText="1"/>
    </xf>
    <xf numFmtId="0" fontId="9" fillId="0" borderId="0" xfId="0" applyFont="1"/>
    <xf numFmtId="0" fontId="9" fillId="0" borderId="0" xfId="0" applyFont="1" applyAlignment="1">
      <alignment vertical="center" wrapText="1"/>
    </xf>
    <xf numFmtId="0" fontId="0" fillId="0" borderId="0" xfId="0"/>
    <xf numFmtId="0" fontId="0" fillId="0" borderId="0" xfId="0" applyFont="1" applyFill="1" applyAlignment="1">
      <alignment vertical="center" wrapText="1"/>
    </xf>
    <xf numFmtId="0" fontId="10" fillId="0" borderId="0" xfId="0" applyFont="1" applyAlignment="1">
      <alignment vertical="center" wrapText="1"/>
    </xf>
    <xf numFmtId="0" fontId="5" fillId="0" borderId="0" xfId="0" applyFont="1" applyFill="1" applyBorder="1" applyAlignment="1">
      <alignment horizontal="left" vertical="center" wrapText="1" indent="1"/>
    </xf>
    <xf numFmtId="0" fontId="7" fillId="0" borderId="0" xfId="0" applyFont="1" applyFill="1" applyBorder="1" applyAlignment="1">
      <alignment horizontal="left" vertical="center" wrapText="1" indent="1"/>
    </xf>
    <xf numFmtId="0" fontId="1" fillId="0" borderId="0" xfId="0" applyFont="1" applyFill="1" applyAlignment="1">
      <alignment vertical="center" wrapText="1"/>
    </xf>
    <xf numFmtId="0" fontId="20" fillId="0" borderId="0" xfId="0" applyFont="1" applyBorder="1" applyAlignment="1">
      <alignment horizontal="left" vertical="center" wrapText="1" indent="1"/>
    </xf>
    <xf numFmtId="0" fontId="21" fillId="0" borderId="0" xfId="0" applyFont="1" applyBorder="1" applyAlignment="1">
      <alignment horizontal="left" vertical="center" wrapText="1" indent="1"/>
    </xf>
    <xf numFmtId="49" fontId="11" fillId="2" borderId="2" xfId="0" applyNumberFormat="1" applyFont="1" applyFill="1" applyBorder="1" applyAlignment="1">
      <alignment horizontal="left"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left" vertical="center" wrapText="1"/>
    </xf>
    <xf numFmtId="0" fontId="14" fillId="0" borderId="2" xfId="0" applyFont="1" applyFill="1" applyBorder="1" applyAlignment="1">
      <alignment vertical="center" wrapText="1"/>
    </xf>
    <xf numFmtId="0" fontId="11" fillId="0" borderId="2"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49" fontId="11" fillId="0" borderId="0" xfId="0" applyNumberFormat="1" applyFont="1" applyFill="1" applyBorder="1" applyAlignment="1">
      <alignment vertical="center" wrapText="1"/>
    </xf>
    <xf numFmtId="49" fontId="22" fillId="0" borderId="0" xfId="0" applyNumberFormat="1" applyFont="1" applyFill="1" applyBorder="1" applyAlignment="1">
      <alignment horizontal="left" vertical="center" wrapText="1" indent="1"/>
    </xf>
    <xf numFmtId="0" fontId="11" fillId="6" borderId="2" xfId="0" applyFont="1" applyFill="1" applyBorder="1" applyAlignment="1">
      <alignment horizontal="left" vertical="center" wrapText="1" indent="1"/>
    </xf>
    <xf numFmtId="0" fontId="20" fillId="0" borderId="0" xfId="0" applyFont="1"/>
    <xf numFmtId="0" fontId="25" fillId="0" borderId="0" xfId="0" applyFont="1" applyBorder="1" applyAlignment="1">
      <alignment wrapText="1"/>
    </xf>
    <xf numFmtId="0" fontId="23" fillId="0" borderId="0" xfId="0" applyFont="1" applyBorder="1" applyAlignment="1">
      <alignment wrapText="1"/>
    </xf>
    <xf numFmtId="0" fontId="25" fillId="0" borderId="0" xfId="0" applyFont="1" applyFill="1" applyBorder="1"/>
    <xf numFmtId="0" fontId="25" fillId="0" borderId="0" xfId="0" applyFont="1" applyBorder="1"/>
    <xf numFmtId="0" fontId="23" fillId="0" borderId="0" xfId="0" applyFont="1"/>
    <xf numFmtId="0" fontId="26" fillId="7" borderId="0" xfId="0" applyFont="1" applyFill="1"/>
    <xf numFmtId="0" fontId="26" fillId="0" borderId="0" xfId="0" applyFont="1"/>
    <xf numFmtId="0" fontId="26" fillId="8" borderId="0" xfId="0" applyFont="1" applyFill="1"/>
    <xf numFmtId="0" fontId="26" fillId="0" borderId="0" xfId="0" quotePrefix="1" applyFont="1" applyAlignment="1">
      <alignment horizontal="left"/>
    </xf>
    <xf numFmtId="0" fontId="26" fillId="0" borderId="9" xfId="0" quotePrefix="1" applyFont="1" applyBorder="1" applyAlignment="1">
      <alignment horizontal="left"/>
    </xf>
    <xf numFmtId="0" fontId="26" fillId="0" borderId="10" xfId="0" applyFont="1" applyBorder="1"/>
    <xf numFmtId="0" fontId="0" fillId="0" borderId="10" xfId="0" applyBorder="1"/>
    <xf numFmtId="0" fontId="0" fillId="0" borderId="11" xfId="0" applyBorder="1"/>
    <xf numFmtId="0" fontId="26" fillId="0" borderId="12" xfId="0" applyFont="1" applyBorder="1"/>
    <xf numFmtId="0" fontId="26" fillId="0" borderId="0" xfId="0" applyFont="1" applyBorder="1"/>
    <xf numFmtId="0" fontId="0" fillId="0" borderId="0" xfId="0" applyBorder="1"/>
    <xf numFmtId="0" fontId="0" fillId="0" borderId="13" xfId="0" applyBorder="1"/>
    <xf numFmtId="0" fontId="0" fillId="0" borderId="12" xfId="0" applyBorder="1"/>
    <xf numFmtId="0" fontId="0" fillId="0" borderId="14" xfId="0" applyBorder="1"/>
    <xf numFmtId="0" fontId="0" fillId="0" borderId="15" xfId="0" applyBorder="1"/>
    <xf numFmtId="0" fontId="0" fillId="0" borderId="16" xfId="0" applyBorder="1"/>
    <xf numFmtId="0" fontId="26" fillId="0" borderId="11" xfId="0" applyFont="1" applyBorder="1"/>
    <xf numFmtId="0" fontId="26" fillId="0" borderId="13" xfId="0" applyFont="1" applyBorder="1"/>
    <xf numFmtId="0" fontId="26" fillId="7" borderId="0" xfId="0" applyFont="1" applyFill="1" applyBorder="1"/>
    <xf numFmtId="0" fontId="26" fillId="0" borderId="14" xfId="0" applyFont="1" applyBorder="1"/>
    <xf numFmtId="0" fontId="26" fillId="0" borderId="15" xfId="0" applyFont="1" applyBorder="1"/>
    <xf numFmtId="0" fontId="26" fillId="0" borderId="16" xfId="0" applyFont="1" applyBorder="1"/>
    <xf numFmtId="0" fontId="26" fillId="0" borderId="9" xfId="0" applyFont="1" applyBorder="1"/>
    <xf numFmtId="0" fontId="26" fillId="9" borderId="0" xfId="0" applyFont="1" applyFill="1"/>
    <xf numFmtId="14" fontId="26" fillId="9" borderId="0" xfId="0" applyNumberFormat="1" applyFont="1" applyFill="1"/>
    <xf numFmtId="0" fontId="14" fillId="0" borderId="2" xfId="0" applyFont="1" applyFill="1" applyBorder="1" applyAlignment="1" applyProtection="1">
      <alignment horizontal="center" vertical="center" wrapText="1"/>
      <protection locked="0"/>
    </xf>
    <xf numFmtId="15" fontId="26" fillId="0" borderId="0" xfId="0" applyNumberFormat="1" applyFont="1" applyBorder="1"/>
    <xf numFmtId="0" fontId="26" fillId="0" borderId="0" xfId="0" applyNumberFormat="1" applyFont="1" applyBorder="1"/>
    <xf numFmtId="0" fontId="13" fillId="0" borderId="2" xfId="0" applyFont="1" applyFill="1" applyBorder="1" applyAlignment="1">
      <alignment vertical="center" wrapText="1"/>
    </xf>
    <xf numFmtId="0" fontId="13" fillId="0" borderId="18" xfId="0" applyFont="1" applyFill="1" applyBorder="1" applyAlignment="1">
      <alignment vertical="center" wrapText="1"/>
    </xf>
    <xf numFmtId="0" fontId="13" fillId="10" borderId="2" xfId="0" applyFont="1" applyFill="1" applyBorder="1" applyAlignment="1">
      <alignment horizontal="left" vertical="center" wrapText="1"/>
    </xf>
    <xf numFmtId="0" fontId="34" fillId="0" borderId="25" xfId="0" applyFont="1" applyFill="1" applyBorder="1" applyAlignment="1">
      <alignment horizontal="left" vertical="center" wrapText="1"/>
    </xf>
    <xf numFmtId="0" fontId="33" fillId="0" borderId="1" xfId="0" applyFont="1" applyFill="1" applyBorder="1" applyAlignment="1">
      <alignment horizontal="left" vertical="center" wrapText="1"/>
    </xf>
    <xf numFmtId="49" fontId="33" fillId="0" borderId="1" xfId="0" applyNumberFormat="1" applyFont="1" applyFill="1" applyBorder="1" applyAlignment="1">
      <alignment horizontal="left" vertical="center" wrapText="1"/>
    </xf>
    <xf numFmtId="0" fontId="33" fillId="0" borderId="26" xfId="0" applyFont="1" applyFill="1" applyBorder="1" applyAlignment="1">
      <alignment horizontal="left" vertical="center" wrapText="1"/>
    </xf>
    <xf numFmtId="0" fontId="34" fillId="0" borderId="27" xfId="0" applyFont="1" applyFill="1" applyBorder="1" applyAlignment="1">
      <alignment horizontal="left" vertical="center" wrapText="1"/>
    </xf>
    <xf numFmtId="49" fontId="33" fillId="0" borderId="29" xfId="0" applyNumberFormat="1" applyFont="1" applyFill="1" applyBorder="1" applyAlignment="1">
      <alignment horizontal="left" vertical="center" wrapText="1"/>
    </xf>
    <xf numFmtId="0" fontId="33" fillId="0" borderId="30" xfId="0" applyFont="1" applyFill="1" applyBorder="1" applyAlignment="1">
      <alignment horizontal="left" vertical="center" wrapText="1"/>
    </xf>
    <xf numFmtId="49" fontId="33" fillId="0" borderId="31" xfId="0" applyNumberFormat="1" applyFont="1" applyFill="1" applyBorder="1" applyAlignment="1">
      <alignment horizontal="left" vertical="center" wrapText="1"/>
    </xf>
    <xf numFmtId="0" fontId="34" fillId="0" borderId="32" xfId="0" applyFont="1" applyFill="1" applyBorder="1" applyAlignment="1">
      <alignment horizontal="left" vertical="center" wrapText="1"/>
    </xf>
    <xf numFmtId="49" fontId="33" fillId="0" borderId="33" xfId="0" applyNumberFormat="1" applyFont="1" applyFill="1" applyBorder="1" applyAlignment="1">
      <alignment horizontal="left" vertical="center" wrapText="1"/>
    </xf>
    <xf numFmtId="49" fontId="33" fillId="0" borderId="34" xfId="0" applyNumberFormat="1" applyFont="1" applyFill="1" applyBorder="1" applyAlignment="1">
      <alignment horizontal="left" vertical="center" wrapText="1"/>
    </xf>
    <xf numFmtId="49" fontId="33" fillId="0" borderId="35" xfId="0" applyNumberFormat="1" applyFont="1" applyFill="1" applyBorder="1" applyAlignment="1">
      <alignment horizontal="left" vertical="center" wrapText="1"/>
    </xf>
    <xf numFmtId="0" fontId="35" fillId="0" borderId="1" xfId="0" applyFont="1" applyFill="1" applyBorder="1" applyAlignment="1">
      <alignment horizontal="left" vertical="center" wrapText="1"/>
    </xf>
    <xf numFmtId="49" fontId="33" fillId="0" borderId="36" xfId="0" applyNumberFormat="1" applyFont="1" applyFill="1" applyBorder="1" applyAlignment="1">
      <alignment horizontal="left" vertical="center" wrapText="1"/>
    </xf>
    <xf numFmtId="0" fontId="34" fillId="0" borderId="1" xfId="0" applyFont="1" applyFill="1" applyBorder="1" applyAlignment="1">
      <alignment horizontal="left" vertical="center" wrapText="1"/>
    </xf>
    <xf numFmtId="0" fontId="34" fillId="0" borderId="26" xfId="0" applyFont="1" applyFill="1" applyBorder="1" applyAlignment="1">
      <alignment horizontal="left" vertical="center" wrapText="1"/>
    </xf>
    <xf numFmtId="0" fontId="36" fillId="0" borderId="32" xfId="0" applyFont="1" applyFill="1" applyBorder="1" applyAlignment="1">
      <alignment horizontal="left" vertical="center" wrapText="1"/>
    </xf>
    <xf numFmtId="0" fontId="33" fillId="0" borderId="34" xfId="0" applyFont="1" applyFill="1" applyBorder="1" applyAlignment="1">
      <alignment horizontal="left"/>
    </xf>
    <xf numFmtId="0" fontId="33" fillId="0" borderId="29" xfId="0" applyFont="1" applyFill="1" applyBorder="1" applyAlignment="1">
      <alignment horizontal="left"/>
    </xf>
    <xf numFmtId="0" fontId="33" fillId="0" borderId="38" xfId="0" applyFont="1" applyFill="1" applyBorder="1" applyAlignment="1">
      <alignment horizontal="left"/>
    </xf>
    <xf numFmtId="0" fontId="34" fillId="0" borderId="32" xfId="0" applyFont="1" applyFill="1" applyBorder="1" applyAlignment="1">
      <alignment horizontal="left"/>
    </xf>
    <xf numFmtId="0" fontId="33" fillId="0" borderId="33" xfId="0" applyFont="1" applyFill="1" applyBorder="1" applyAlignment="1">
      <alignment horizontal="left"/>
    </xf>
    <xf numFmtId="0" fontId="33" fillId="0" borderId="0" xfId="0" applyFont="1" applyFill="1" applyBorder="1" applyAlignment="1">
      <alignment horizontal="left" vertical="center"/>
    </xf>
    <xf numFmtId="0" fontId="20" fillId="0" borderId="0" xfId="0" applyFont="1" applyBorder="1"/>
    <xf numFmtId="0" fontId="33" fillId="0" borderId="0" xfId="0" applyFont="1" applyFill="1" applyBorder="1" applyAlignment="1">
      <alignment vertical="center"/>
    </xf>
    <xf numFmtId="0" fontId="1" fillId="0" borderId="0" xfId="0" applyFont="1" applyBorder="1"/>
    <xf numFmtId="0" fontId="1" fillId="0" borderId="0"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4" fillId="0" borderId="2" xfId="0" applyFont="1" applyFill="1" applyBorder="1" applyAlignment="1">
      <alignment horizontal="left" vertical="center" wrapText="1" indent="1"/>
    </xf>
    <xf numFmtId="0" fontId="7" fillId="0" borderId="0" xfId="0" applyFont="1" applyFill="1" applyBorder="1" applyAlignment="1">
      <alignment horizontal="left" vertical="center" wrapText="1" indent="1"/>
    </xf>
    <xf numFmtId="0" fontId="19" fillId="0" borderId="2" xfId="0" applyFont="1" applyFill="1" applyBorder="1" applyAlignment="1">
      <alignment horizontal="left" vertical="center" wrapText="1" indent="1"/>
    </xf>
    <xf numFmtId="0" fontId="40" fillId="0" borderId="21" xfId="0" applyFont="1" applyFill="1" applyBorder="1" applyAlignment="1">
      <alignment vertical="center" wrapText="1"/>
    </xf>
    <xf numFmtId="0" fontId="40" fillId="0" borderId="21" xfId="0" applyFont="1" applyFill="1" applyBorder="1" applyAlignment="1">
      <alignment horizontal="right" vertical="center" wrapText="1"/>
    </xf>
    <xf numFmtId="0" fontId="13" fillId="11" borderId="22" xfId="0" applyFont="1" applyFill="1" applyBorder="1" applyAlignment="1">
      <alignment vertical="center" wrapText="1"/>
    </xf>
    <xf numFmtId="0" fontId="11" fillId="6" borderId="41" xfId="0" applyFont="1" applyFill="1" applyBorder="1" applyAlignment="1">
      <alignment horizontal="left" vertical="center" wrapText="1" indent="1"/>
    </xf>
    <xf numFmtId="0" fontId="13" fillId="0" borderId="46" xfId="0" applyFont="1" applyFill="1" applyBorder="1" applyAlignment="1">
      <alignment vertical="center" wrapText="1"/>
    </xf>
    <xf numFmtId="0" fontId="11" fillId="3" borderId="41" xfId="0" applyFont="1" applyFill="1" applyBorder="1" applyAlignment="1">
      <alignment horizontal="left" vertical="center" wrapText="1" indent="1"/>
    </xf>
    <xf numFmtId="0" fontId="13" fillId="0" borderId="50" xfId="0" applyFont="1" applyFill="1" applyBorder="1" applyAlignment="1">
      <alignment vertical="center" wrapText="1"/>
    </xf>
    <xf numFmtId="0" fontId="11" fillId="6" borderId="52" xfId="0" applyFont="1" applyFill="1" applyBorder="1" applyAlignment="1">
      <alignment horizontal="left" vertical="center" wrapText="1" indent="1"/>
    </xf>
    <xf numFmtId="0" fontId="13" fillId="0" borderId="46" xfId="0" applyFont="1" applyFill="1" applyBorder="1" applyAlignment="1">
      <alignment horizontal="left" vertical="center" wrapText="1"/>
    </xf>
    <xf numFmtId="0" fontId="45" fillId="0" borderId="46" xfId="0" applyFont="1" applyFill="1" applyBorder="1" applyAlignment="1">
      <alignment vertical="center" wrapText="1"/>
    </xf>
    <xf numFmtId="0" fontId="45" fillId="0" borderId="46" xfId="0" applyFont="1" applyBorder="1" applyAlignment="1">
      <alignment vertical="center" wrapText="1"/>
    </xf>
    <xf numFmtId="0" fontId="45" fillId="0" borderId="50" xfId="0" applyFont="1" applyFill="1" applyBorder="1" applyAlignment="1">
      <alignment vertical="center" wrapText="1"/>
    </xf>
    <xf numFmtId="0" fontId="42" fillId="0" borderId="2" xfId="0" applyFont="1" applyBorder="1" applyAlignment="1">
      <alignment vertical="center" wrapText="1"/>
    </xf>
    <xf numFmtId="0" fontId="45" fillId="11" borderId="2" xfId="0" applyFont="1" applyFill="1" applyBorder="1" applyAlignment="1">
      <alignment vertical="center" wrapText="1"/>
    </xf>
    <xf numFmtId="0" fontId="45" fillId="0" borderId="2" xfId="0" applyFont="1" applyFill="1" applyBorder="1" applyAlignment="1">
      <alignment vertical="center" wrapText="1"/>
    </xf>
    <xf numFmtId="0" fontId="16" fillId="0" borderId="2" xfId="0" applyFont="1" applyFill="1" applyBorder="1" applyAlignment="1">
      <alignment horizontal="left" vertical="center" wrapText="1"/>
    </xf>
    <xf numFmtId="0" fontId="16" fillId="0" borderId="2" xfId="0" applyFont="1" applyFill="1" applyBorder="1" applyAlignment="1">
      <alignment vertical="center" wrapText="1"/>
    </xf>
    <xf numFmtId="0" fontId="16" fillId="0" borderId="2" xfId="0" applyFont="1" applyFill="1" applyBorder="1" applyAlignment="1">
      <alignment horizontal="left" vertical="center" wrapText="1" indent="1"/>
    </xf>
    <xf numFmtId="49" fontId="11" fillId="6" borderId="61" xfId="0" applyNumberFormat="1" applyFont="1" applyFill="1" applyBorder="1" applyAlignment="1">
      <alignment vertical="center" wrapText="1"/>
    </xf>
    <xf numFmtId="49" fontId="11" fillId="6" borderId="20" xfId="0" applyNumberFormat="1" applyFont="1" applyFill="1" applyBorder="1" applyAlignment="1">
      <alignment vertical="center" wrapText="1"/>
    </xf>
    <xf numFmtId="0" fontId="11" fillId="3" borderId="40" xfId="0" applyFont="1" applyFill="1" applyBorder="1" applyAlignment="1">
      <alignment horizontal="left" vertical="center" wrapText="1" indent="1"/>
    </xf>
    <xf numFmtId="0" fontId="45" fillId="0" borderId="46" xfId="0" applyFont="1" applyFill="1" applyBorder="1" applyAlignment="1">
      <alignment horizontal="left" vertical="center" wrapText="1"/>
    </xf>
    <xf numFmtId="0" fontId="16" fillId="0" borderId="22" xfId="0" applyFont="1" applyFill="1" applyBorder="1" applyAlignment="1">
      <alignment vertical="center" wrapText="1"/>
    </xf>
    <xf numFmtId="0" fontId="16" fillId="0" borderId="22" xfId="0" applyFont="1" applyFill="1" applyBorder="1" applyAlignment="1">
      <alignment horizontal="left" vertical="center" wrapText="1"/>
    </xf>
    <xf numFmtId="0" fontId="13" fillId="0" borderId="50" xfId="0" applyFont="1" applyFill="1" applyBorder="1" applyAlignment="1">
      <alignment horizontal="left" vertical="center" wrapText="1"/>
    </xf>
    <xf numFmtId="0" fontId="46" fillId="0" borderId="2" xfId="0" applyFont="1" applyBorder="1" applyAlignment="1">
      <alignment vertical="center" wrapText="1"/>
    </xf>
    <xf numFmtId="0" fontId="47" fillId="0" borderId="2" xfId="0" applyFont="1" applyFill="1" applyBorder="1" applyAlignment="1">
      <alignment horizontal="left" vertical="center" wrapText="1" indent="1"/>
    </xf>
    <xf numFmtId="0" fontId="15" fillId="4" borderId="2" xfId="0" applyFont="1" applyFill="1" applyBorder="1" applyAlignment="1">
      <alignment horizontal="center" vertical="center" wrapText="1"/>
    </xf>
    <xf numFmtId="0" fontId="15" fillId="0" borderId="2" xfId="0" applyFont="1" applyFill="1" applyBorder="1" applyAlignment="1">
      <alignment horizontal="left" vertical="center" wrapText="1" indent="1"/>
    </xf>
    <xf numFmtId="0" fontId="48" fillId="0" borderId="2" xfId="0" applyFont="1" applyFill="1" applyBorder="1" applyAlignment="1">
      <alignment horizontal="left" vertical="center" wrapText="1" indent="1"/>
    </xf>
    <xf numFmtId="0" fontId="11" fillId="3" borderId="44" xfId="0" applyFont="1" applyFill="1" applyBorder="1" applyAlignment="1">
      <alignment horizontal="center" vertical="center" wrapText="1"/>
    </xf>
    <xf numFmtId="0" fontId="11" fillId="0" borderId="44" xfId="0" applyFont="1" applyFill="1" applyBorder="1" applyAlignment="1">
      <alignment horizontal="left" vertical="center" wrapText="1" indent="1"/>
    </xf>
    <xf numFmtId="0" fontId="13" fillId="4" borderId="46" xfId="0" applyFont="1" applyFill="1" applyBorder="1" applyAlignment="1">
      <alignment vertical="center" wrapText="1"/>
    </xf>
    <xf numFmtId="0" fontId="14" fillId="0" borderId="44" xfId="0" applyFont="1" applyFill="1" applyBorder="1" applyAlignment="1">
      <alignment horizontal="center" vertical="center" wrapText="1"/>
    </xf>
    <xf numFmtId="0" fontId="13" fillId="4" borderId="46" xfId="0" applyFont="1" applyFill="1" applyBorder="1" applyAlignment="1">
      <alignment horizontal="left" vertical="center" wrapText="1"/>
    </xf>
    <xf numFmtId="0" fontId="14" fillId="0" borderId="44" xfId="0" applyFont="1" applyFill="1" applyBorder="1" applyAlignment="1">
      <alignment horizontal="left" vertical="center" wrapText="1" indent="1"/>
    </xf>
    <xf numFmtId="0" fontId="19" fillId="4" borderId="46" xfId="0" applyFont="1" applyFill="1" applyBorder="1" applyAlignment="1">
      <alignment horizontal="right" vertical="center" wrapText="1"/>
    </xf>
    <xf numFmtId="0" fontId="13" fillId="4" borderId="46" xfId="0" applyFont="1" applyFill="1" applyBorder="1" applyAlignment="1">
      <alignment wrapText="1"/>
    </xf>
    <xf numFmtId="0" fontId="13" fillId="4" borderId="50" xfId="0" applyFont="1" applyFill="1" applyBorder="1" applyAlignment="1">
      <alignment vertical="center" wrapText="1"/>
    </xf>
    <xf numFmtId="0" fontId="14" fillId="0" borderId="22" xfId="0" applyFont="1" applyFill="1" applyBorder="1" applyAlignment="1">
      <alignment horizontal="left" vertical="center" wrapText="1" indent="1"/>
    </xf>
    <xf numFmtId="0" fontId="14" fillId="0" borderId="49" xfId="0" applyFont="1" applyFill="1" applyBorder="1" applyAlignment="1">
      <alignment horizontal="left" vertical="center" wrapText="1" indent="1"/>
    </xf>
    <xf numFmtId="49" fontId="11" fillId="2" borderId="41" xfId="0" applyNumberFormat="1" applyFont="1" applyFill="1" applyBorder="1" applyAlignment="1">
      <alignment horizontal="left" vertical="center" wrapText="1" indent="1"/>
    </xf>
    <xf numFmtId="49" fontId="12" fillId="2" borderId="40" xfId="0" applyNumberFormat="1" applyFont="1" applyFill="1" applyBorder="1" applyAlignment="1">
      <alignment horizontal="left" vertical="center" wrapText="1" indent="1"/>
    </xf>
    <xf numFmtId="0" fontId="11" fillId="3" borderId="46" xfId="0" applyFont="1" applyFill="1" applyBorder="1" applyAlignment="1">
      <alignment horizontal="left" vertical="center" wrapText="1" indent="1"/>
    </xf>
    <xf numFmtId="49" fontId="12" fillId="2" borderId="41" xfId="0" applyNumberFormat="1" applyFont="1" applyFill="1" applyBorder="1" applyAlignment="1">
      <alignment horizontal="left" vertical="center" wrapText="1" indent="1"/>
    </xf>
    <xf numFmtId="0" fontId="42" fillId="0" borderId="7" xfId="0" applyFont="1" applyBorder="1" applyAlignment="1">
      <alignment vertical="center" wrapText="1"/>
    </xf>
    <xf numFmtId="0" fontId="19" fillId="0" borderId="7" xfId="0" applyFont="1" applyBorder="1" applyAlignment="1">
      <alignment vertical="center" wrapText="1"/>
    </xf>
    <xf numFmtId="0" fontId="19" fillId="0" borderId="19" xfId="0" applyFont="1" applyBorder="1" applyAlignment="1">
      <alignment horizontal="center" vertical="center" wrapText="1"/>
    </xf>
    <xf numFmtId="0" fontId="19" fillId="0" borderId="68" xfId="0" applyFont="1" applyBorder="1" applyAlignment="1">
      <alignment horizontal="center" vertical="center" wrapText="1"/>
    </xf>
    <xf numFmtId="0" fontId="13" fillId="0" borderId="69" xfId="0" applyFont="1" applyBorder="1" applyAlignment="1">
      <alignment vertical="center" wrapText="1"/>
    </xf>
    <xf numFmtId="0" fontId="19" fillId="0" borderId="70" xfId="0" applyFont="1" applyBorder="1" applyAlignment="1">
      <alignment horizontal="center" vertical="center" wrapText="1"/>
    </xf>
    <xf numFmtId="0" fontId="13" fillId="0" borderId="71"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horizontal="center" vertical="center" wrapText="1"/>
    </xf>
    <xf numFmtId="0" fontId="49" fillId="0" borderId="0" xfId="0" applyFont="1"/>
    <xf numFmtId="0" fontId="16" fillId="0" borderId="0" xfId="0" applyFont="1"/>
    <xf numFmtId="0" fontId="44" fillId="0" borderId="0" xfId="0" applyFont="1"/>
    <xf numFmtId="0" fontId="50" fillId="0" borderId="25" xfId="0" applyFont="1" applyFill="1" applyBorder="1" applyAlignment="1">
      <alignment horizontal="left" vertical="center" wrapText="1"/>
    </xf>
    <xf numFmtId="49" fontId="51" fillId="0" borderId="25" xfId="0" applyNumberFormat="1" applyFont="1" applyFill="1" applyBorder="1" applyAlignment="1">
      <alignment horizontal="left" vertical="center" wrapText="1"/>
    </xf>
    <xf numFmtId="0" fontId="51" fillId="0" borderId="25" xfId="0" applyFont="1" applyFill="1" applyBorder="1" applyAlignment="1">
      <alignment horizontal="left"/>
    </xf>
    <xf numFmtId="0" fontId="51" fillId="0" borderId="1" xfId="0" applyFont="1" applyFill="1" applyBorder="1" applyAlignment="1">
      <alignment vertical="center"/>
    </xf>
    <xf numFmtId="0" fontId="51" fillId="0" borderId="1" xfId="0" applyFont="1" applyFill="1" applyBorder="1" applyAlignment="1">
      <alignment horizontal="left" vertical="center" wrapText="1"/>
    </xf>
    <xf numFmtId="49" fontId="51" fillId="0" borderId="1" xfId="0" applyNumberFormat="1" applyFont="1" applyFill="1" applyBorder="1" applyAlignment="1">
      <alignment horizontal="left" vertical="center" wrapText="1"/>
    </xf>
    <xf numFmtId="0" fontId="51" fillId="0" borderId="1" xfId="0" applyFont="1" applyFill="1" applyBorder="1" applyAlignment="1">
      <alignment horizontal="left"/>
    </xf>
    <xf numFmtId="0" fontId="51" fillId="0" borderId="29" xfId="0" applyFont="1" applyFill="1" applyBorder="1" applyAlignment="1">
      <alignment horizontal="left"/>
    </xf>
    <xf numFmtId="0" fontId="51" fillId="0" borderId="1" xfId="0" applyFont="1" applyFill="1" applyBorder="1" applyAlignment="1">
      <alignment horizontal="left" vertical="center"/>
    </xf>
    <xf numFmtId="0" fontId="51" fillId="0" borderId="26" xfId="0" applyFont="1" applyFill="1" applyBorder="1" applyAlignment="1">
      <alignment horizontal="left" vertical="center" wrapText="1"/>
    </xf>
    <xf numFmtId="49" fontId="51" fillId="0" borderId="26" xfId="0" applyNumberFormat="1" applyFont="1" applyFill="1" applyBorder="1" applyAlignment="1">
      <alignment horizontal="left" vertical="center" wrapText="1"/>
    </xf>
    <xf numFmtId="0" fontId="50" fillId="0" borderId="27" xfId="0" applyFont="1" applyFill="1" applyBorder="1" applyAlignment="1">
      <alignment horizontal="left" vertical="center" wrapText="1"/>
    </xf>
    <xf numFmtId="49" fontId="51" fillId="0" borderId="28" xfId="0" applyNumberFormat="1" applyFont="1" applyFill="1" applyBorder="1" applyAlignment="1">
      <alignment horizontal="left" vertical="center" wrapText="1"/>
    </xf>
    <xf numFmtId="49" fontId="51" fillId="0" borderId="29" xfId="0" applyNumberFormat="1" applyFont="1" applyFill="1" applyBorder="1" applyAlignment="1">
      <alignment horizontal="left" vertical="center" wrapText="1"/>
    </xf>
    <xf numFmtId="0" fontId="51" fillId="0" borderId="39" xfId="0" applyFont="1" applyFill="1" applyBorder="1" applyAlignment="1">
      <alignment horizontal="left"/>
    </xf>
    <xf numFmtId="0" fontId="16" fillId="0" borderId="0" xfId="0" applyFont="1" applyBorder="1" applyAlignment="1">
      <alignment wrapText="1"/>
    </xf>
    <xf numFmtId="0" fontId="51" fillId="0" borderId="37" xfId="0" applyFont="1" applyFill="1" applyBorder="1" applyAlignment="1">
      <alignment horizontal="left" vertical="center"/>
    </xf>
    <xf numFmtId="0" fontId="51" fillId="0" borderId="0" xfId="0" applyFont="1" applyFill="1" applyBorder="1" applyAlignment="1">
      <alignment horizontal="left" vertical="center"/>
    </xf>
    <xf numFmtId="0" fontId="16" fillId="0" borderId="0" xfId="0" applyFont="1" applyBorder="1"/>
    <xf numFmtId="49" fontId="12" fillId="2" borderId="73" xfId="0" applyNumberFormat="1" applyFont="1" applyFill="1" applyBorder="1" applyAlignment="1">
      <alignment horizontal="left" vertical="center" wrapText="1" indent="1"/>
    </xf>
    <xf numFmtId="0" fontId="11" fillId="3" borderId="67" xfId="0" applyFont="1" applyFill="1" applyBorder="1" applyAlignment="1">
      <alignment horizontal="left" vertical="center" wrapText="1" indent="1"/>
    </xf>
    <xf numFmtId="0" fontId="13" fillId="0" borderId="69" xfId="0" applyFont="1" applyFill="1" applyBorder="1" applyAlignment="1">
      <alignment vertical="center" wrapText="1"/>
    </xf>
    <xf numFmtId="0" fontId="13" fillId="0" borderId="76" xfId="0" applyFont="1" applyFill="1" applyBorder="1" applyAlignment="1">
      <alignment horizontal="left" vertical="center" wrapText="1"/>
    </xf>
    <xf numFmtId="0" fontId="16" fillId="0" borderId="66" xfId="0" applyFont="1" applyFill="1" applyBorder="1" applyAlignment="1">
      <alignment horizontal="left" vertical="center" wrapText="1" indent="1"/>
    </xf>
    <xf numFmtId="0" fontId="13" fillId="0" borderId="69" xfId="0" applyFont="1" applyFill="1" applyBorder="1" applyAlignment="1">
      <alignment horizontal="left" vertical="center" wrapText="1"/>
    </xf>
    <xf numFmtId="0" fontId="13" fillId="0" borderId="76" xfId="0" applyFont="1" applyFill="1" applyBorder="1" applyAlignment="1">
      <alignment vertical="center" wrapText="1"/>
    </xf>
    <xf numFmtId="49" fontId="24" fillId="0" borderId="69" xfId="0" applyNumberFormat="1" applyFont="1" applyFill="1" applyBorder="1" applyAlignment="1">
      <alignment vertical="center" wrapText="1"/>
    </xf>
    <xf numFmtId="0" fontId="40" fillId="0" borderId="21" xfId="0" applyFont="1" applyFill="1" applyBorder="1" applyAlignment="1">
      <alignment horizontal="right" vertical="center" wrapText="1"/>
    </xf>
    <xf numFmtId="0" fontId="45"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3" fillId="0" borderId="43" xfId="0" applyFont="1" applyBorder="1" applyAlignment="1">
      <alignment vertical="center" wrapText="1"/>
    </xf>
    <xf numFmtId="0" fontId="13" fillId="0" borderId="59" xfId="0" applyFont="1" applyBorder="1" applyAlignment="1">
      <alignment vertical="center" wrapText="1"/>
    </xf>
    <xf numFmtId="0" fontId="13" fillId="0" borderId="43" xfId="0" applyFont="1" applyFill="1" applyBorder="1" applyAlignment="1">
      <alignment vertical="center" wrapText="1"/>
    </xf>
    <xf numFmtId="0" fontId="45" fillId="0" borderId="0" xfId="0" applyFont="1" applyFill="1" applyBorder="1" applyAlignment="1">
      <alignment vertical="center" wrapText="1"/>
    </xf>
    <xf numFmtId="0" fontId="19" fillId="0" borderId="2" xfId="0" applyFont="1" applyBorder="1" applyAlignment="1">
      <alignment horizontal="left" vertical="center" wrapText="1"/>
    </xf>
    <xf numFmtId="0" fontId="19" fillId="0" borderId="20" xfId="0" applyFont="1" applyBorder="1" applyAlignment="1">
      <alignment horizontal="left" vertical="center" wrapText="1"/>
    </xf>
    <xf numFmtId="0" fontId="19" fillId="0" borderId="2" xfId="0" applyFont="1" applyFill="1" applyBorder="1" applyAlignment="1">
      <alignment vertical="center" wrapText="1"/>
    </xf>
    <xf numFmtId="0" fontId="53" fillId="0" borderId="0" xfId="0" applyFont="1" applyAlignment="1">
      <alignment vertical="center" wrapText="1"/>
    </xf>
    <xf numFmtId="0" fontId="19" fillId="0" borderId="19" xfId="0" applyFont="1" applyFill="1" applyBorder="1" applyAlignment="1">
      <alignment vertical="center" wrapText="1"/>
    </xf>
    <xf numFmtId="0" fontId="55" fillId="0" borderId="2" xfId="0" applyFont="1" applyBorder="1" applyAlignment="1">
      <alignment horizontal="left" vertical="center" wrapText="1"/>
    </xf>
    <xf numFmtId="0" fontId="55" fillId="0" borderId="44" xfId="0" applyFont="1" applyFill="1" applyBorder="1" applyAlignment="1">
      <alignment vertical="center" wrapText="1"/>
    </xf>
    <xf numFmtId="0" fontId="55" fillId="0" borderId="80" xfId="0" applyFont="1" applyFill="1" applyBorder="1" applyAlignment="1">
      <alignment vertical="center" wrapText="1"/>
    </xf>
    <xf numFmtId="49" fontId="56" fillId="0" borderId="29" xfId="0" applyNumberFormat="1" applyFont="1" applyFill="1" applyBorder="1" applyAlignment="1">
      <alignment horizontal="left" vertical="center" wrapText="1"/>
    </xf>
    <xf numFmtId="0" fontId="14" fillId="0" borderId="22" xfId="0" applyFont="1" applyFill="1" applyBorder="1" applyAlignment="1">
      <alignment horizontal="left" vertical="center" wrapText="1" indent="1"/>
    </xf>
    <xf numFmtId="0" fontId="14" fillId="0" borderId="49" xfId="0" applyFont="1" applyFill="1" applyBorder="1" applyAlignment="1">
      <alignment horizontal="left" vertical="center" wrapText="1" indent="1"/>
    </xf>
    <xf numFmtId="0" fontId="14" fillId="0" borderId="2" xfId="0" applyFont="1" applyFill="1" applyBorder="1" applyAlignment="1">
      <alignment horizontal="left" vertical="center" wrapText="1" indent="1"/>
    </xf>
    <xf numFmtId="0" fontId="14" fillId="0" borderId="44" xfId="0" applyFont="1" applyFill="1" applyBorder="1" applyAlignment="1">
      <alignment horizontal="left" vertical="center" wrapText="1" indent="1"/>
    </xf>
    <xf numFmtId="0" fontId="19" fillId="4" borderId="43" xfId="0" applyFont="1" applyFill="1" applyBorder="1" applyAlignment="1">
      <alignment horizontal="right" vertical="center" wrapText="1"/>
    </xf>
    <xf numFmtId="0" fontId="15" fillId="0" borderId="7" xfId="0" applyFont="1" applyFill="1" applyBorder="1" applyAlignment="1">
      <alignment horizontal="left" vertical="center" wrapText="1" indent="1"/>
    </xf>
    <xf numFmtId="0" fontId="14" fillId="0" borderId="7" xfId="0" applyFont="1" applyFill="1" applyBorder="1" applyAlignment="1">
      <alignment horizontal="left" vertical="center" wrapText="1" indent="1"/>
    </xf>
    <xf numFmtId="0" fontId="14" fillId="0" borderId="62" xfId="0" applyFont="1" applyFill="1" applyBorder="1" applyAlignment="1">
      <alignment horizontal="left" vertical="center" wrapText="1" indent="1"/>
    </xf>
    <xf numFmtId="0" fontId="19" fillId="4" borderId="50" xfId="0" applyFont="1" applyFill="1" applyBorder="1" applyAlignment="1">
      <alignment horizontal="right" vertical="center" wrapText="1"/>
    </xf>
    <xf numFmtId="0" fontId="15" fillId="0" borderId="22" xfId="0" applyFont="1" applyFill="1" applyBorder="1" applyAlignment="1">
      <alignment horizontal="left" vertical="center" wrapText="1" indent="1"/>
    </xf>
    <xf numFmtId="0" fontId="23" fillId="0" borderId="0" xfId="0" applyFont="1" applyAlignment="1">
      <alignment vertical="center" wrapText="1"/>
    </xf>
    <xf numFmtId="0" fontId="45" fillId="14" borderId="84" xfId="0" applyFont="1" applyFill="1" applyBorder="1" applyAlignment="1">
      <alignment horizontal="right" vertical="center" wrapText="1"/>
    </xf>
    <xf numFmtId="0" fontId="58" fillId="14" borderId="24" xfId="7" applyFont="1" applyFill="1" applyBorder="1" applyAlignment="1">
      <alignment horizontal="center" vertical="center" wrapText="1"/>
    </xf>
    <xf numFmtId="0" fontId="59" fillId="14" borderId="24" xfId="0" applyFont="1" applyFill="1" applyBorder="1" applyAlignment="1">
      <alignment horizontal="center" vertical="top" wrapText="1"/>
    </xf>
    <xf numFmtId="0" fontId="59" fillId="14" borderId="85" xfId="0" applyFont="1" applyFill="1" applyBorder="1" applyAlignment="1">
      <alignment horizontal="center" vertical="top" wrapText="1"/>
    </xf>
    <xf numFmtId="0" fontId="14" fillId="0" borderId="18" xfId="0" applyFont="1" applyFill="1" applyBorder="1" applyAlignment="1">
      <alignment horizontal="center" vertical="center" wrapText="1"/>
    </xf>
    <xf numFmtId="0" fontId="14" fillId="0" borderId="63"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9" fillId="0" borderId="86" xfId="0" applyFont="1" applyBorder="1" applyAlignment="1">
      <alignment horizontal="center" vertical="center" wrapText="1"/>
    </xf>
    <xf numFmtId="0" fontId="13" fillId="0" borderId="87" xfId="0" applyFont="1" applyBorder="1" applyAlignment="1">
      <alignment vertical="center" wrapText="1"/>
    </xf>
    <xf numFmtId="0" fontId="19" fillId="0" borderId="17" xfId="0" applyFont="1" applyBorder="1" applyAlignment="1">
      <alignment vertical="center" wrapText="1"/>
    </xf>
    <xf numFmtId="0" fontId="19" fillId="0" borderId="18" xfId="0" applyFont="1" applyBorder="1" applyAlignment="1">
      <alignment vertical="center" wrapText="1"/>
    </xf>
    <xf numFmtId="0" fontId="19" fillId="0" borderId="88" xfId="0" applyFont="1" applyBorder="1" applyAlignment="1">
      <alignment horizontal="center" vertical="center" wrapText="1"/>
    </xf>
    <xf numFmtId="0" fontId="13" fillId="0" borderId="52" xfId="0" applyFont="1" applyBorder="1" applyAlignment="1">
      <alignment vertical="center" wrapText="1"/>
    </xf>
    <xf numFmtId="0" fontId="13" fillId="0" borderId="48" xfId="0" applyFont="1" applyBorder="1" applyAlignment="1">
      <alignment vertical="center" wrapText="1"/>
    </xf>
    <xf numFmtId="0" fontId="59" fillId="14" borderId="24" xfId="0" applyFont="1" applyFill="1" applyBorder="1" applyAlignment="1">
      <alignment horizontal="center" vertical="center" wrapText="1"/>
    </xf>
    <xf numFmtId="0" fontId="59" fillId="14" borderId="85"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3" fillId="0" borderId="7" xfId="0" applyFont="1" applyFill="1" applyBorder="1" applyAlignment="1">
      <alignment horizontal="left" vertical="top" wrapText="1"/>
    </xf>
    <xf numFmtId="0" fontId="13" fillId="0" borderId="17" xfId="0" applyFont="1" applyFill="1"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13" fillId="0" borderId="7" xfId="0" applyFont="1" applyFill="1" applyBorder="1" applyAlignment="1">
      <alignment vertical="center" wrapText="1"/>
    </xf>
    <xf numFmtId="0" fontId="0" fillId="0" borderId="18" xfId="0" applyBorder="1" applyAlignment="1">
      <alignment wrapText="1"/>
    </xf>
    <xf numFmtId="0" fontId="0" fillId="0" borderId="23" xfId="0" applyBorder="1" applyAlignment="1">
      <alignment vertical="center" wrapText="1"/>
    </xf>
    <xf numFmtId="0" fontId="14" fillId="0" borderId="2" xfId="0" applyFont="1" applyFill="1" applyBorder="1" applyAlignment="1" applyProtection="1">
      <alignment horizontal="center" vertical="center" wrapText="1"/>
      <protection locked="0"/>
    </xf>
    <xf numFmtId="0" fontId="13" fillId="0" borderId="7" xfId="0" applyFont="1" applyFill="1" applyBorder="1" applyAlignment="1">
      <alignment horizontal="left" vertical="center" wrapText="1"/>
    </xf>
    <xf numFmtId="0" fontId="0" fillId="0" borderId="18" xfId="0" applyBorder="1" applyAlignment="1">
      <alignment vertical="center" wrapText="1"/>
    </xf>
    <xf numFmtId="0" fontId="14" fillId="10" borderId="3" xfId="0" quotePrefix="1" applyFont="1" applyFill="1" applyBorder="1" applyAlignment="1" applyProtection="1">
      <alignment horizontal="center" vertical="center" wrapText="1"/>
      <protection locked="0"/>
    </xf>
    <xf numFmtId="0" fontId="14" fillId="10" borderId="5" xfId="0" quotePrefix="1" applyFont="1" applyFill="1" applyBorder="1" applyAlignment="1" applyProtection="1">
      <alignment horizontal="center" vertical="center" wrapText="1"/>
      <protection locked="0"/>
    </xf>
    <xf numFmtId="0" fontId="14" fillId="0" borderId="2" xfId="0" quotePrefix="1" applyFont="1" applyFill="1" applyBorder="1" applyAlignment="1" applyProtection="1">
      <alignment horizontal="left" vertical="center" wrapText="1"/>
      <protection locked="0"/>
    </xf>
    <xf numFmtId="15" fontId="17" fillId="0" borderId="2" xfId="0" applyNumberFormat="1" applyFont="1" applyFill="1" applyBorder="1" applyAlignment="1" applyProtection="1">
      <alignment horizontal="center" vertical="center" wrapText="1"/>
      <protection locked="0"/>
    </xf>
    <xf numFmtId="0" fontId="11" fillId="6" borderId="0" xfId="0" applyFont="1" applyFill="1" applyBorder="1" applyAlignment="1">
      <alignment horizontal="left" vertical="center" wrapText="1" indent="1"/>
    </xf>
    <xf numFmtId="0" fontId="0" fillId="6" borderId="0" xfId="0" applyFont="1" applyFill="1" applyBorder="1" applyAlignment="1">
      <alignment horizontal="left" vertical="center" wrapText="1" indent="1"/>
    </xf>
    <xf numFmtId="49" fontId="22" fillId="6" borderId="2" xfId="0" applyNumberFormat="1" applyFont="1" applyFill="1" applyBorder="1" applyAlignment="1">
      <alignment horizontal="left" vertical="center" wrapText="1"/>
    </xf>
    <xf numFmtId="49" fontId="12" fillId="2" borderId="2" xfId="0" applyNumberFormat="1" applyFont="1" applyFill="1" applyBorder="1" applyAlignment="1">
      <alignment horizontal="left" vertical="center" wrapText="1"/>
    </xf>
    <xf numFmtId="0" fontId="14" fillId="0" borderId="40" xfId="0" quotePrefix="1" applyFont="1" applyFill="1" applyBorder="1" applyAlignment="1" applyProtection="1">
      <alignment horizontal="left" vertical="center" wrapText="1"/>
      <protection locked="0"/>
    </xf>
    <xf numFmtId="0" fontId="14" fillId="0" borderId="40" xfId="0" applyFont="1" applyFill="1" applyBorder="1" applyAlignment="1" applyProtection="1">
      <alignment horizontal="left" vertical="center" wrapText="1"/>
      <protection locked="0"/>
    </xf>
    <xf numFmtId="0" fontId="17" fillId="0" borderId="3" xfId="0" applyNumberFormat="1" applyFont="1" applyFill="1" applyBorder="1" applyAlignment="1" applyProtection="1">
      <alignment horizontal="center" vertical="center" wrapText="1"/>
      <protection locked="0"/>
    </xf>
    <xf numFmtId="0" fontId="17" fillId="0" borderId="5" xfId="0" applyNumberFormat="1" applyFont="1" applyFill="1" applyBorder="1" applyAlignment="1" applyProtection="1">
      <alignment horizontal="center" vertical="center" wrapText="1"/>
      <protection locked="0"/>
    </xf>
    <xf numFmtId="15" fontId="28" fillId="0" borderId="2" xfId="0" applyNumberFormat="1" applyFont="1" applyFill="1" applyBorder="1" applyAlignment="1" applyProtection="1">
      <alignment horizontal="left" vertical="center" wrapText="1"/>
      <protection locked="0"/>
    </xf>
    <xf numFmtId="15" fontId="28" fillId="0" borderId="22" xfId="0" applyNumberFormat="1" applyFont="1" applyFill="1" applyBorder="1" applyAlignment="1" applyProtection="1">
      <alignment horizontal="left" vertical="center" wrapText="1"/>
      <protection locked="0"/>
    </xf>
    <xf numFmtId="0" fontId="14" fillId="0" borderId="22" xfId="0" quotePrefix="1" applyFont="1" applyFill="1" applyBorder="1" applyAlignment="1" applyProtection="1">
      <alignment horizontal="left" vertical="center" wrapText="1"/>
      <protection locked="0"/>
    </xf>
    <xf numFmtId="0" fontId="14" fillId="0" borderId="22"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15" fontId="17" fillId="0" borderId="18" xfId="0" applyNumberFormat="1" applyFont="1" applyFill="1" applyBorder="1" applyAlignment="1" applyProtection="1">
      <alignment horizontal="center" vertical="center" wrapText="1"/>
      <protection locked="0"/>
    </xf>
    <xf numFmtId="0" fontId="31" fillId="13" borderId="24" xfId="0" applyFont="1" applyFill="1" applyBorder="1" applyAlignment="1">
      <alignment horizontal="left" vertical="center" wrapText="1"/>
    </xf>
    <xf numFmtId="0" fontId="14" fillId="11" borderId="22" xfId="0" applyFont="1" applyFill="1" applyBorder="1" applyAlignment="1" applyProtection="1">
      <alignment horizontal="center" vertical="center" wrapText="1"/>
    </xf>
    <xf numFmtId="0" fontId="42" fillId="0" borderId="53"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42" fillId="0" borderId="23" xfId="0" applyFont="1" applyFill="1" applyBorder="1" applyAlignment="1">
      <alignment horizontal="left" vertical="center" wrapText="1"/>
    </xf>
    <xf numFmtId="0" fontId="18" fillId="11" borderId="2" xfId="0" applyFont="1" applyFill="1" applyBorder="1" applyAlignment="1" applyProtection="1">
      <alignment horizontal="center" vertical="center" wrapText="1"/>
      <protection locked="0"/>
    </xf>
    <xf numFmtId="6" fontId="17" fillId="0" borderId="2" xfId="0" applyNumberFormat="1" applyFont="1" applyFill="1" applyBorder="1" applyAlignment="1" applyProtection="1">
      <alignment horizontal="left" vertical="center" wrapText="1"/>
      <protection locked="0"/>
    </xf>
    <xf numFmtId="0" fontId="14" fillId="0" borderId="2" xfId="0" quotePrefix="1" applyFont="1" applyFill="1" applyBorder="1" applyAlignment="1" applyProtection="1">
      <alignment horizontal="left" vertical="top" wrapText="1"/>
      <protection locked="0"/>
    </xf>
    <xf numFmtId="0" fontId="14" fillId="0" borderId="2" xfId="0" applyFont="1" applyFill="1" applyBorder="1" applyAlignment="1" applyProtection="1">
      <alignment horizontal="left" vertical="top" wrapText="1"/>
      <protection locked="0"/>
    </xf>
    <xf numFmtId="0" fontId="42" fillId="0" borderId="2" xfId="0" applyFont="1" applyFill="1" applyBorder="1" applyAlignment="1">
      <alignment horizontal="left" vertical="center" wrapText="1"/>
    </xf>
    <xf numFmtId="0" fontId="42" fillId="0" borderId="22" xfId="0" applyFont="1" applyFill="1" applyBorder="1" applyAlignment="1">
      <alignment horizontal="left" vertical="center" wrapText="1"/>
    </xf>
    <xf numFmtId="0" fontId="40" fillId="0" borderId="21" xfId="0" applyFont="1" applyFill="1" applyBorder="1" applyAlignment="1">
      <alignment horizontal="right" vertical="center" wrapText="1"/>
    </xf>
    <xf numFmtId="15" fontId="29" fillId="0" borderId="2" xfId="0" applyNumberFormat="1" applyFont="1" applyFill="1" applyBorder="1" applyAlignment="1" applyProtection="1">
      <alignment horizontal="left" vertical="center" wrapText="1"/>
      <protection locked="0"/>
    </xf>
    <xf numFmtId="0" fontId="14" fillId="0" borderId="3" xfId="0" quotePrefix="1" applyFont="1" applyFill="1" applyBorder="1" applyAlignment="1" applyProtection="1">
      <alignment horizontal="center" vertical="center" wrapText="1"/>
      <protection locked="0"/>
    </xf>
    <xf numFmtId="0" fontId="14" fillId="0" borderId="5" xfId="0" quotePrefix="1" applyFont="1" applyFill="1" applyBorder="1" applyAlignment="1" applyProtection="1">
      <alignment horizontal="center" vertical="center" wrapText="1"/>
      <protection locked="0"/>
    </xf>
    <xf numFmtId="0" fontId="42" fillId="0" borderId="53" xfId="0" applyFont="1" applyFill="1" applyBorder="1" applyAlignment="1">
      <alignment vertical="center" wrapText="1"/>
    </xf>
    <xf numFmtId="0" fontId="42" fillId="0" borderId="17" xfId="0" applyFont="1" applyFill="1" applyBorder="1" applyAlignment="1">
      <alignment vertical="center" wrapText="1"/>
    </xf>
    <xf numFmtId="0" fontId="42" fillId="0" borderId="23" xfId="0" applyFont="1" applyFill="1" applyBorder="1" applyAlignment="1">
      <alignment vertical="center" wrapText="1"/>
    </xf>
    <xf numFmtId="0" fontId="42" fillId="0" borderId="40" xfId="0" applyFont="1" applyFill="1" applyBorder="1" applyAlignment="1">
      <alignment horizontal="left" vertical="center" wrapText="1"/>
    </xf>
    <xf numFmtId="0" fontId="13" fillId="11" borderId="7" xfId="0" applyFont="1" applyFill="1" applyBorder="1" applyAlignment="1">
      <alignment vertical="center" wrapText="1"/>
    </xf>
    <xf numFmtId="0" fontId="0" fillId="11" borderId="18" xfId="0" applyFill="1" applyBorder="1" applyAlignment="1">
      <alignment vertical="center" wrapText="1"/>
    </xf>
    <xf numFmtId="0" fontId="13" fillId="5" borderId="6" xfId="0" applyFont="1" applyFill="1" applyBorder="1" applyAlignment="1">
      <alignment horizontal="center" vertical="center" wrapText="1"/>
    </xf>
    <xf numFmtId="0" fontId="13" fillId="5" borderId="56"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58" xfId="0" applyFont="1" applyFill="1" applyBorder="1" applyAlignment="1">
      <alignment horizontal="center" vertical="center" wrapText="1"/>
    </xf>
    <xf numFmtId="0" fontId="13" fillId="5" borderId="51" xfId="0" applyFont="1" applyFill="1" applyBorder="1" applyAlignment="1">
      <alignment horizontal="center" vertical="center" wrapText="1"/>
    </xf>
    <xf numFmtId="0" fontId="42" fillId="0" borderId="92" xfId="0" applyFont="1" applyFill="1" applyBorder="1" applyAlignment="1">
      <alignment horizontal="center" vertical="center" wrapText="1"/>
    </xf>
    <xf numFmtId="0" fontId="42" fillId="0" borderId="39" xfId="0" applyFont="1" applyFill="1" applyBorder="1" applyAlignment="1">
      <alignment horizontal="center" vertical="center" wrapText="1"/>
    </xf>
    <xf numFmtId="0" fontId="42" fillId="0" borderId="93" xfId="0" applyFont="1" applyFill="1" applyBorder="1" applyAlignment="1">
      <alignment horizontal="center" vertical="center" wrapText="1"/>
    </xf>
    <xf numFmtId="0" fontId="42" fillId="0" borderId="92" xfId="0" applyFont="1" applyBorder="1" applyAlignment="1">
      <alignment horizontal="center" vertical="center" wrapText="1"/>
    </xf>
    <xf numFmtId="0" fontId="42" fillId="0" borderId="39" xfId="0" applyFont="1" applyBorder="1" applyAlignment="1">
      <alignment horizontal="center" vertical="center" wrapText="1"/>
    </xf>
    <xf numFmtId="0" fontId="42" fillId="0" borderId="93" xfId="0" applyFont="1" applyBorder="1" applyAlignment="1">
      <alignment horizontal="center" vertical="center" wrapText="1"/>
    </xf>
    <xf numFmtId="0" fontId="42" fillId="0" borderId="89" xfId="0" applyFont="1" applyBorder="1" applyAlignment="1">
      <alignment horizontal="center" vertical="center" wrapText="1"/>
    </xf>
    <xf numFmtId="0" fontId="42" fillId="0" borderId="91" xfId="0" applyFont="1" applyBorder="1" applyAlignment="1">
      <alignment horizontal="center" vertical="center" wrapText="1"/>
    </xf>
    <xf numFmtId="0" fontId="42" fillId="0" borderId="90" xfId="0" applyFont="1" applyBorder="1" applyAlignment="1">
      <alignment horizontal="center" vertical="center" wrapText="1"/>
    </xf>
    <xf numFmtId="0" fontId="17" fillId="0" borderId="2"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49"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80" xfId="0" applyFont="1" applyBorder="1" applyAlignment="1">
      <alignment horizontal="center" vertical="center" wrapText="1"/>
    </xf>
    <xf numFmtId="49" fontId="12" fillId="2" borderId="40" xfId="0" applyNumberFormat="1" applyFont="1" applyFill="1" applyBorder="1" applyAlignment="1">
      <alignment horizontal="center" vertical="center" wrapText="1"/>
    </xf>
    <xf numFmtId="49" fontId="12" fillId="2" borderId="4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19" xfId="0" applyFont="1" applyFill="1" applyBorder="1" applyAlignment="1">
      <alignment horizontal="left" vertical="center" wrapText="1"/>
    </xf>
    <xf numFmtId="0" fontId="14" fillId="0" borderId="61" xfId="0" applyFont="1" applyFill="1" applyBorder="1" applyAlignment="1">
      <alignment horizontal="left" vertical="center" wrapText="1"/>
    </xf>
    <xf numFmtId="0" fontId="14" fillId="0" borderId="80" xfId="0" applyFont="1" applyFill="1" applyBorder="1" applyAlignment="1">
      <alignment horizontal="left" vertical="center" wrapText="1"/>
    </xf>
    <xf numFmtId="0" fontId="45" fillId="11" borderId="3" xfId="0" applyFont="1" applyFill="1" applyBorder="1" applyAlignment="1">
      <alignment horizontal="center" vertical="center" wrapText="1"/>
    </xf>
    <xf numFmtId="0" fontId="45" fillId="11" borderId="47"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47" xfId="0" applyFont="1" applyFill="1" applyBorder="1" applyAlignment="1">
      <alignment horizontal="left" vertical="center" wrapText="1"/>
    </xf>
    <xf numFmtId="0" fontId="13" fillId="0" borderId="43" xfId="0" applyFont="1" applyFill="1" applyBorder="1" applyAlignment="1">
      <alignment horizontal="left" vertical="center" wrapText="1"/>
    </xf>
    <xf numFmtId="0" fontId="13" fillId="0" borderId="48" xfId="0" applyFont="1" applyFill="1" applyBorder="1" applyAlignment="1">
      <alignment horizontal="left" vertical="center" wrapText="1"/>
    </xf>
    <xf numFmtId="0" fontId="13" fillId="5" borderId="55" xfId="0" applyFont="1" applyFill="1" applyBorder="1" applyAlignment="1">
      <alignment horizontal="center" vertical="center" wrapText="1"/>
    </xf>
    <xf numFmtId="0" fontId="13" fillId="5" borderId="57" xfId="0" applyFont="1" applyFill="1" applyBorder="1" applyAlignment="1">
      <alignment horizontal="center" vertical="center" wrapText="1"/>
    </xf>
    <xf numFmtId="0" fontId="13" fillId="0" borderId="59" xfId="0" applyFont="1" applyFill="1" applyBorder="1" applyAlignment="1">
      <alignment horizontal="left" vertical="center" wrapText="1"/>
    </xf>
    <xf numFmtId="0" fontId="14" fillId="0" borderId="22" xfId="0" applyFont="1" applyFill="1" applyBorder="1" applyAlignment="1">
      <alignment horizontal="center" vertical="center" wrapText="1"/>
    </xf>
    <xf numFmtId="0" fontId="14" fillId="0" borderId="49" xfId="0" applyFont="1" applyFill="1" applyBorder="1" applyAlignment="1">
      <alignment horizontal="center" vertical="center" wrapText="1"/>
    </xf>
    <xf numFmtId="49" fontId="12" fillId="6" borderId="53" xfId="0" applyNumberFormat="1" applyFont="1" applyFill="1" applyBorder="1" applyAlignment="1">
      <alignment horizontal="center" vertical="center" wrapText="1"/>
    </xf>
    <xf numFmtId="49" fontId="12" fillId="6" borderId="54" xfId="0" applyNumberFormat="1" applyFont="1" applyFill="1" applyBorder="1" applyAlignment="1">
      <alignment horizontal="center" vertical="center" wrapText="1"/>
    </xf>
    <xf numFmtId="0" fontId="45" fillId="0" borderId="43" xfId="0" applyFont="1" applyFill="1" applyBorder="1" applyAlignment="1">
      <alignment horizontal="left" vertical="center" wrapText="1"/>
    </xf>
    <xf numFmtId="0" fontId="45" fillId="0" borderId="45" xfId="0" applyFont="1" applyFill="1" applyBorder="1" applyAlignment="1">
      <alignment horizontal="left" vertical="center" wrapText="1"/>
    </xf>
    <xf numFmtId="0" fontId="45" fillId="0" borderId="48" xfId="0" applyFont="1" applyFill="1" applyBorder="1" applyAlignment="1">
      <alignment horizontal="left" vertical="center" wrapText="1"/>
    </xf>
    <xf numFmtId="0" fontId="45" fillId="0" borderId="43" xfId="0" applyFont="1" applyFill="1" applyBorder="1" applyAlignment="1">
      <alignment vertical="center" wrapText="1"/>
    </xf>
    <xf numFmtId="0" fontId="45" fillId="0" borderId="59" xfId="0" applyFont="1" applyFill="1" applyBorder="1" applyAlignment="1">
      <alignment vertical="center" wrapText="1"/>
    </xf>
    <xf numFmtId="0" fontId="19" fillId="0" borderId="2" xfId="0" applyFont="1" applyFill="1" applyBorder="1" applyAlignment="1">
      <alignment vertical="center" wrapText="1"/>
    </xf>
    <xf numFmtId="0" fontId="19" fillId="0" borderId="44" xfId="0" applyFont="1" applyFill="1" applyBorder="1" applyAlignment="1">
      <alignment vertical="center" wrapText="1"/>
    </xf>
    <xf numFmtId="0" fontId="14" fillId="0" borderId="2" xfId="0" applyFont="1" applyBorder="1" applyAlignment="1">
      <alignment horizontal="center" vertical="center" wrapText="1"/>
    </xf>
    <xf numFmtId="0" fontId="14" fillId="0" borderId="44"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47" xfId="0" applyFont="1" applyBorder="1" applyAlignment="1">
      <alignment horizontal="center" vertical="center" wrapText="1"/>
    </xf>
    <xf numFmtId="0" fontId="19" fillId="0" borderId="4" xfId="0" applyFont="1" applyFill="1" applyBorder="1" applyAlignment="1">
      <alignment horizontal="center" vertical="center" wrapText="1"/>
    </xf>
    <xf numFmtId="0" fontId="13" fillId="0" borderId="45"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44" xfId="0" applyFont="1" applyFill="1" applyBorder="1" applyAlignment="1">
      <alignment horizontal="left" vertical="center" wrapText="1"/>
    </xf>
    <xf numFmtId="49" fontId="12" fillId="6" borderId="40" xfId="0" applyNumberFormat="1" applyFont="1" applyFill="1" applyBorder="1" applyAlignment="1">
      <alignment horizontal="center" vertical="center" wrapText="1"/>
    </xf>
    <xf numFmtId="49" fontId="12" fillId="6" borderId="42" xfId="0" applyNumberFormat="1" applyFont="1" applyFill="1" applyBorder="1" applyAlignment="1">
      <alignment horizontal="center" vertical="center" wrapText="1"/>
    </xf>
    <xf numFmtId="0" fontId="19" fillId="0" borderId="22" xfId="0" applyFont="1" applyFill="1" applyBorder="1" applyAlignment="1">
      <alignment horizontal="left" vertical="center" wrapText="1"/>
    </xf>
    <xf numFmtId="0" fontId="19" fillId="0" borderId="49" xfId="0" applyFont="1" applyFill="1" applyBorder="1" applyAlignment="1">
      <alignment horizontal="left" vertical="center" wrapText="1"/>
    </xf>
    <xf numFmtId="0" fontId="45" fillId="11" borderId="64" xfId="0" applyFont="1" applyFill="1" applyBorder="1" applyAlignment="1">
      <alignment horizontal="center" vertical="center" wrapText="1"/>
    </xf>
    <xf numFmtId="0" fontId="45" fillId="11" borderId="65" xfId="0" applyFont="1" applyFill="1" applyBorder="1" applyAlignment="1">
      <alignment horizontal="center" vertical="center" wrapText="1"/>
    </xf>
    <xf numFmtId="0" fontId="45" fillId="11" borderId="6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Alignment="1">
      <alignment horizontal="left" vertical="center" wrapText="1"/>
    </xf>
    <xf numFmtId="0" fontId="23" fillId="0" borderId="2" xfId="0" applyFont="1" applyBorder="1" applyAlignment="1">
      <alignment horizontal="center" vertical="center" wrapText="1"/>
    </xf>
    <xf numFmtId="0" fontId="12" fillId="3" borderId="40"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9" fillId="0" borderId="22" xfId="0" applyFont="1" applyFill="1" applyBorder="1" applyAlignment="1">
      <alignment horizontal="center" vertical="center" wrapText="1"/>
    </xf>
    <xf numFmtId="49" fontId="11" fillId="2" borderId="40" xfId="0" applyNumberFormat="1" applyFont="1" applyFill="1" applyBorder="1" applyAlignment="1">
      <alignment horizontal="center" vertical="center" wrapText="1"/>
    </xf>
    <xf numFmtId="49" fontId="11" fillId="2" borderId="42" xfId="0" applyNumberFormat="1" applyFont="1" applyFill="1" applyBorder="1" applyAlignment="1">
      <alignment horizontal="center" vertical="center" wrapText="1"/>
    </xf>
    <xf numFmtId="0" fontId="11" fillId="6" borderId="19" xfId="0" applyFont="1" applyFill="1" applyBorder="1" applyAlignment="1">
      <alignment horizontal="left" vertical="center" wrapText="1"/>
    </xf>
    <xf numFmtId="0" fontId="11" fillId="6" borderId="61" xfId="0" applyFont="1" applyFill="1" applyBorder="1" applyAlignment="1">
      <alignment horizontal="left" vertical="center" wrapText="1"/>
    </xf>
    <xf numFmtId="0" fontId="14" fillId="0" borderId="2" xfId="0" applyFont="1" applyFill="1" applyBorder="1" applyAlignment="1">
      <alignment horizontal="left" vertical="center"/>
    </xf>
    <xf numFmtId="0" fontId="14" fillId="0" borderId="44" xfId="0" applyFont="1" applyFill="1" applyBorder="1" applyAlignment="1">
      <alignment horizontal="left" vertical="center"/>
    </xf>
    <xf numFmtId="0" fontId="14" fillId="0" borderId="22" xfId="0" applyFont="1" applyFill="1" applyBorder="1" applyAlignment="1">
      <alignment horizontal="left" vertical="center" wrapText="1" indent="1"/>
    </xf>
    <xf numFmtId="0" fontId="14" fillId="0" borderId="49" xfId="0" applyFont="1" applyFill="1" applyBorder="1" applyAlignment="1">
      <alignment horizontal="left" vertical="center" wrapText="1" indent="1"/>
    </xf>
    <xf numFmtId="0" fontId="7" fillId="0" borderId="0" xfId="0" applyFont="1" applyFill="1" applyBorder="1" applyAlignment="1">
      <alignment horizontal="left" vertical="center" wrapText="1" indent="1"/>
    </xf>
    <xf numFmtId="0" fontId="8" fillId="0" borderId="0" xfId="0" applyFont="1" applyBorder="1" applyAlignment="1">
      <alignment horizontal="left" vertical="center" wrapText="1" indent="1"/>
    </xf>
    <xf numFmtId="0" fontId="14" fillId="0" borderId="2" xfId="0" applyFont="1" applyFill="1" applyBorder="1" applyAlignment="1">
      <alignment horizontal="left" vertical="center" wrapText="1" indent="1"/>
    </xf>
    <xf numFmtId="0" fontId="14" fillId="0" borderId="44" xfId="0" applyFont="1" applyFill="1" applyBorder="1" applyAlignment="1">
      <alignment horizontal="left" vertical="center" wrapText="1" indent="1"/>
    </xf>
    <xf numFmtId="0" fontId="14" fillId="0" borderId="2" xfId="0" applyFont="1" applyFill="1" applyBorder="1" applyAlignment="1">
      <alignment horizontal="center" vertical="center"/>
    </xf>
    <xf numFmtId="0" fontId="14" fillId="0" borderId="44" xfId="0" applyFont="1" applyFill="1" applyBorder="1" applyAlignment="1">
      <alignment horizontal="center" vertical="center"/>
    </xf>
    <xf numFmtId="49" fontId="11" fillId="2" borderId="40" xfId="0" applyNumberFormat="1" applyFont="1" applyFill="1" applyBorder="1" applyAlignment="1">
      <alignment horizontal="left" vertical="center" wrapText="1" indent="1"/>
    </xf>
    <xf numFmtId="49" fontId="11" fillId="2" borderId="42" xfId="0" applyNumberFormat="1" applyFont="1" applyFill="1" applyBorder="1" applyAlignment="1">
      <alignment horizontal="left" vertical="center" wrapText="1" indent="1"/>
    </xf>
    <xf numFmtId="0" fontId="14" fillId="0" borderId="22" xfId="0" applyFont="1" applyFill="1" applyBorder="1" applyAlignment="1">
      <alignment horizontal="center" vertical="center"/>
    </xf>
    <xf numFmtId="0" fontId="14" fillId="0" borderId="49" xfId="0" applyFont="1" applyFill="1" applyBorder="1" applyAlignment="1">
      <alignment horizontal="center" vertical="center"/>
    </xf>
    <xf numFmtId="0" fontId="11" fillId="3" borderId="40"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3" fillId="4" borderId="81" xfId="0" applyFont="1" applyFill="1" applyBorder="1" applyAlignment="1">
      <alignment horizontal="left" vertical="center" wrapText="1"/>
    </xf>
    <xf numFmtId="0" fontId="0" fillId="0" borderId="82" xfId="0" applyBorder="1" applyAlignment="1">
      <alignment horizontal="left" vertical="center" wrapText="1"/>
    </xf>
    <xf numFmtId="0" fontId="0" fillId="0" borderId="83" xfId="0" applyBorder="1" applyAlignment="1">
      <alignment horizontal="left" vertical="center" wrapText="1"/>
    </xf>
    <xf numFmtId="0" fontId="14" fillId="0" borderId="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4" fillId="0" borderId="63"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6" fillId="0" borderId="2" xfId="0" applyFont="1" applyFill="1" applyBorder="1" applyAlignment="1">
      <alignment vertical="center" wrapText="1"/>
    </xf>
    <xf numFmtId="0" fontId="13" fillId="0" borderId="46"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3" fillId="4" borderId="59" xfId="0" applyFont="1" applyFill="1" applyBorder="1" applyAlignment="1">
      <alignment horizontal="left" vertical="center" wrapText="1"/>
    </xf>
    <xf numFmtId="0" fontId="13" fillId="4" borderId="45" xfId="0" applyFont="1" applyFill="1" applyBorder="1" applyAlignment="1">
      <alignment horizontal="left" vertical="center" wrapText="1"/>
    </xf>
    <xf numFmtId="0" fontId="13" fillId="4" borderId="43"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5" fillId="0" borderId="18"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3" fillId="0" borderId="46" xfId="0" applyFont="1" applyFill="1" applyBorder="1" applyAlignment="1">
      <alignment vertical="center" wrapText="1"/>
    </xf>
    <xf numFmtId="0" fontId="11" fillId="6" borderId="2" xfId="0" applyFont="1" applyFill="1" applyBorder="1" applyAlignment="1">
      <alignment horizontal="left" vertical="center" wrapText="1"/>
    </xf>
    <xf numFmtId="0" fontId="43" fillId="5" borderId="2" xfId="0" applyFont="1" applyFill="1" applyBorder="1" applyAlignment="1">
      <alignment horizontal="left" vertical="center" wrapText="1"/>
    </xf>
    <xf numFmtId="0" fontId="14" fillId="0" borderId="68" xfId="0" applyFont="1" applyFill="1" applyBorder="1" applyAlignment="1">
      <alignment horizontal="center" vertical="center" wrapText="1"/>
    </xf>
    <xf numFmtId="0" fontId="14" fillId="0" borderId="77" xfId="0" applyFont="1" applyFill="1" applyBorder="1" applyAlignment="1">
      <alignment horizontal="center" vertical="center" wrapText="1"/>
    </xf>
    <xf numFmtId="0" fontId="14" fillId="0" borderId="72" xfId="0" applyFont="1" applyFill="1" applyBorder="1" applyAlignment="1">
      <alignment horizontal="center" vertical="center" wrapText="1"/>
    </xf>
    <xf numFmtId="0" fontId="19" fillId="0" borderId="66" xfId="0" applyFont="1" applyFill="1" applyBorder="1" applyAlignment="1">
      <alignment horizontal="left" vertical="center" wrapText="1" indent="1"/>
    </xf>
    <xf numFmtId="0" fontId="19" fillId="0" borderId="79" xfId="0" applyFont="1" applyFill="1" applyBorder="1" applyAlignment="1">
      <alignment horizontal="left" vertical="center" wrapText="1" indent="1"/>
    </xf>
    <xf numFmtId="49" fontId="11" fillId="2" borderId="67" xfId="0" applyNumberFormat="1" applyFont="1" applyFill="1" applyBorder="1" applyAlignment="1">
      <alignment horizontal="center" vertical="center" wrapText="1"/>
    </xf>
    <xf numFmtId="49" fontId="11" fillId="2" borderId="74" xfId="0" applyNumberFormat="1" applyFont="1" applyFill="1" applyBorder="1" applyAlignment="1">
      <alignment horizontal="center" vertical="center" wrapText="1"/>
    </xf>
    <xf numFmtId="0" fontId="14" fillId="0" borderId="75" xfId="0" applyFont="1" applyFill="1" applyBorder="1" applyAlignment="1">
      <alignment horizontal="left" vertical="center" wrapText="1" inden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78" xfId="0" applyFont="1" applyFill="1" applyBorder="1" applyAlignment="1">
      <alignment horizontal="center" vertical="center" wrapText="1"/>
    </xf>
    <xf numFmtId="0" fontId="19" fillId="0" borderId="2" xfId="0" applyFont="1" applyFill="1" applyBorder="1" applyAlignment="1">
      <alignment horizontal="left" vertical="center" wrapText="1" indent="1"/>
    </xf>
    <xf numFmtId="0" fontId="19" fillId="0" borderId="75" xfId="0" applyFont="1" applyFill="1" applyBorder="1" applyAlignment="1">
      <alignment horizontal="left" vertical="center" wrapText="1" inden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78" xfId="0" applyFont="1" applyFill="1" applyBorder="1" applyAlignment="1">
      <alignment horizontal="center" vertical="center" wrapText="1"/>
    </xf>
    <xf numFmtId="0" fontId="19" fillId="0" borderId="78" xfId="0"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164" fontId="11" fillId="0" borderId="75" xfId="0" applyNumberFormat="1"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11" fillId="6" borderId="5" xfId="0" applyFont="1" applyFill="1" applyBorder="1" applyAlignment="1">
      <alignment horizontal="left" vertical="center" wrapText="1"/>
    </xf>
    <xf numFmtId="0" fontId="12" fillId="12" borderId="3" xfId="0" applyFont="1" applyFill="1" applyBorder="1" applyAlignment="1">
      <alignment horizontal="left" vertical="center" wrapText="1"/>
    </xf>
    <xf numFmtId="0" fontId="12" fillId="12" borderId="4" xfId="0" applyFont="1" applyFill="1" applyBorder="1" applyAlignment="1">
      <alignment horizontal="left" vertical="center" wrapText="1"/>
    </xf>
    <xf numFmtId="0" fontId="12" fillId="12" borderId="5" xfId="0" applyFont="1" applyFill="1" applyBorder="1" applyAlignment="1">
      <alignment horizontal="left" vertical="center" wrapText="1"/>
    </xf>
  </cellXfs>
  <cellStyles count="8">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7" builtinId="8"/>
    <cellStyle name="Normal" xfId="0" builtinId="0"/>
  </cellStyles>
  <dxfs count="0"/>
  <tableStyles count="0" defaultTableStyle="TableStyleMedium2" defaultPivotStyle="PivotStyleLight16"/>
  <colors>
    <mruColors>
      <color rgb="FFFFFFCC"/>
      <color rgb="FFE533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5</xdr:col>
      <xdr:colOff>304800</xdr:colOff>
      <xdr:row>4</xdr:row>
      <xdr:rowOff>304800</xdr:rowOff>
    </xdr:to>
    <xdr:sp macro="" textlink="">
      <xdr:nvSpPr>
        <xdr:cNvPr id="1026" name="AutoShape 2" descr="Image result for mg omd logo">
          <a:extLst>
            <a:ext uri="{FF2B5EF4-FFF2-40B4-BE49-F238E27FC236}">
              <a16:creationId xmlns:a16="http://schemas.microsoft.com/office/drawing/2014/main" id="{00000000-0008-0000-0100-000002040000}"/>
            </a:ext>
          </a:extLst>
        </xdr:cNvPr>
        <xdr:cNvSpPr>
          <a:spLocks noChangeAspect="1" noChangeArrowheads="1"/>
        </xdr:cNvSpPr>
      </xdr:nvSpPr>
      <xdr:spPr bwMode="auto">
        <a:xfrm>
          <a:off x="10401300" y="120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49291</xdr:colOff>
      <xdr:row>0</xdr:row>
      <xdr:rowOff>162984</xdr:rowOff>
    </xdr:from>
    <xdr:to>
      <xdr:col>1</xdr:col>
      <xdr:colOff>1581150</xdr:colOff>
      <xdr:row>1</xdr:row>
      <xdr:rowOff>267773</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a:stretch>
          <a:fillRect/>
        </a:stretch>
      </xdr:blipFill>
      <xdr:spPr>
        <a:xfrm>
          <a:off x="376951" y="162984"/>
          <a:ext cx="1535669" cy="4019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72999</xdr:colOff>
      <xdr:row>0</xdr:row>
      <xdr:rowOff>123189</xdr:rowOff>
    </xdr:from>
    <xdr:to>
      <xdr:col>1</xdr:col>
      <xdr:colOff>1623061</xdr:colOff>
      <xdr:row>1</xdr:row>
      <xdr:rowOff>349566</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stretch>
          <a:fillRect/>
        </a:stretch>
      </xdr:blipFill>
      <xdr:spPr>
        <a:xfrm>
          <a:off x="728319" y="123189"/>
          <a:ext cx="1550062" cy="4016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143420</xdr:colOff>
      <xdr:row>0</xdr:row>
      <xdr:rowOff>148790</xdr:rowOff>
    </xdr:from>
    <xdr:to>
      <xdr:col>2</xdr:col>
      <xdr:colOff>73111</xdr:colOff>
      <xdr:row>1</xdr:row>
      <xdr:rowOff>414100</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a:stretch>
          <a:fillRect/>
        </a:stretch>
      </xdr:blipFill>
      <xdr:spPr>
        <a:xfrm>
          <a:off x="403396" y="148790"/>
          <a:ext cx="1721239" cy="4446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106683</xdr:colOff>
      <xdr:row>1</xdr:row>
      <xdr:rowOff>53643</xdr:rowOff>
    </xdr:from>
    <xdr:to>
      <xdr:col>2</xdr:col>
      <xdr:colOff>567147</xdr:colOff>
      <xdr:row>1</xdr:row>
      <xdr:rowOff>575145</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350523" y="228903"/>
          <a:ext cx="2030184" cy="5215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1295400</xdr:colOff>
          <xdr:row>18</xdr:row>
          <xdr:rowOff>219075</xdr:rowOff>
        </xdr:from>
        <xdr:to>
          <xdr:col>5</xdr:col>
          <xdr:colOff>2209800</xdr:colOff>
          <xdr:row>18</xdr:row>
          <xdr:rowOff>1038225</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18</xdr:row>
          <xdr:rowOff>200025</xdr:rowOff>
        </xdr:from>
        <xdr:to>
          <xdr:col>4</xdr:col>
          <xdr:colOff>1752600</xdr:colOff>
          <xdr:row>18</xdr:row>
          <xdr:rowOff>1009650</xdr:rowOff>
        </xdr:to>
        <xdr:sp macro="" textlink="">
          <xdr:nvSpPr>
            <xdr:cNvPr id="11267" name="Object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502257</xdr:colOff>
      <xdr:row>0</xdr:row>
      <xdr:rowOff>162983</xdr:rowOff>
    </xdr:from>
    <xdr:to>
      <xdr:col>1</xdr:col>
      <xdr:colOff>1463887</xdr:colOff>
      <xdr:row>1</xdr:row>
      <xdr:rowOff>363004</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stretch>
          <a:fillRect/>
        </a:stretch>
      </xdr:blipFill>
      <xdr:spPr>
        <a:xfrm>
          <a:off x="502257" y="162983"/>
          <a:ext cx="1462010" cy="377821"/>
        </a:xfrm>
        <a:prstGeom prst="rect">
          <a:avLst/>
        </a:prstGeom>
      </xdr:spPr>
    </xdr:pic>
    <xdr:clientData/>
  </xdr:twoCellAnchor>
</xdr:wsDr>
</file>

<file path=xl/theme/theme1.xml><?xml version="1.0" encoding="utf-8"?>
<a:theme xmlns:a="http://schemas.openxmlformats.org/drawingml/2006/main" name="Gov PPT slides">
  <a:themeElements>
    <a:clrScheme name="OmniGov">
      <a:dk1>
        <a:srgbClr val="FEFFFF"/>
      </a:dk1>
      <a:lt1>
        <a:srgbClr val="5E5E5E"/>
      </a:lt1>
      <a:dk2>
        <a:srgbClr val="EAEAEA"/>
      </a:dk2>
      <a:lt2>
        <a:srgbClr val="05386E"/>
      </a:lt2>
      <a:accent1>
        <a:srgbClr val="CB1D34"/>
      </a:accent1>
      <a:accent2>
        <a:srgbClr val="05386E"/>
      </a:accent2>
      <a:accent3>
        <a:srgbClr val="D5D5D5"/>
      </a:accent3>
      <a:accent4>
        <a:srgbClr val="126FCE"/>
      </a:accent4>
      <a:accent5>
        <a:srgbClr val="FB3D42"/>
      </a:accent5>
      <a:accent6>
        <a:srgbClr val="929292"/>
      </a:accent6>
      <a:hlink>
        <a:srgbClr val="5E5E5E"/>
      </a:hlink>
      <a:folHlink>
        <a:srgbClr val="5E5E5E"/>
      </a:folHlink>
    </a:clrScheme>
    <a:fontScheme name="Austin">
      <a:maj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alpha val="36000"/>
          </a:schemeClr>
        </a:solidFill>
        <a:ln>
          <a:noFill/>
        </a:ln>
        <a:effectLst/>
      </a:spPr>
      <a:bodyPr rtlCol="0" anchor="ctr"/>
      <a:lstStyle>
        <a:defPPr algn="ctr">
          <a:defRPr dirty="0"/>
        </a:defPPr>
      </a:lstStyle>
      <a:style>
        <a:lnRef idx="1">
          <a:schemeClr val="accent1"/>
        </a:lnRef>
        <a:fillRef idx="3">
          <a:schemeClr val="accent1"/>
        </a:fillRef>
        <a:effectRef idx="2">
          <a:schemeClr val="accent1"/>
        </a:effectRef>
        <a:fontRef idx="minor">
          <a:schemeClr val="lt1"/>
        </a:fontRef>
      </a:style>
    </a:spDef>
    <a:lnDef>
      <a:spPr>
        <a:ln>
          <a:solidFill>
            <a:schemeClr val="tx2"/>
          </a:solidFill>
        </a:ln>
        <a:effectLst/>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gcs.civilservice.gov.uk/guidance/campaigns/websites-government-campaigns/" TargetMode="External"/><Relationship Id="rId1" Type="http://schemas.openxmlformats.org/officeDocument/2006/relationships/hyperlink" Target="https://ico.org.uk/media/about-the-ico/documents/2615156/adtech-real-time-bidding-report-201906.pdf"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printerSettings" Target="../printerSettings/printerSettings4.bin"/><Relationship Id="rId7" Type="http://schemas.openxmlformats.org/officeDocument/2006/relationships/image" Target="../media/image2.emf"/><Relationship Id="rId2" Type="http://schemas.openxmlformats.org/officeDocument/2006/relationships/hyperlink" Target="https://gcs.civilservice.gov.uk/guidance/campaigns/websites-government-campaigns/" TargetMode="External"/><Relationship Id="rId1" Type="http://schemas.openxmlformats.org/officeDocument/2006/relationships/hyperlink" Target="https://ico.org.uk/media/about-the-ico/documents/2615156/adtech-real-time-bidding-report-201906.pdf" TargetMode="External"/><Relationship Id="rId6" Type="http://schemas.openxmlformats.org/officeDocument/2006/relationships/package" Target="../embeddings/Microsoft_Word_Document.docx"/><Relationship Id="rId5" Type="http://schemas.openxmlformats.org/officeDocument/2006/relationships/vmlDrawing" Target="../drawings/vmlDrawing2.vml"/><Relationship Id="rId4" Type="http://schemas.openxmlformats.org/officeDocument/2006/relationships/drawing" Target="../drawings/drawing4.xml"/><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3" Type="http://schemas.openxmlformats.org/officeDocument/2006/relationships/hyperlink" Target="https://www.gov.uk/government/organisations/national-institute-for-clinical-excellence" TargetMode="External"/><Relationship Id="rId18" Type="http://schemas.openxmlformats.org/officeDocument/2006/relationships/hyperlink" Target="https://www.gov.uk/government/organisations/independent-reconfiguration-panel" TargetMode="External"/><Relationship Id="rId26" Type="http://schemas.openxmlformats.org/officeDocument/2006/relationships/hyperlink" Target="https://www.gov.uk/government/organisations/national-data-guardian" TargetMode="External"/><Relationship Id="rId39" Type="http://schemas.openxmlformats.org/officeDocument/2006/relationships/printerSettings" Target="../printerSettings/printerSettings7.bin"/><Relationship Id="rId21" Type="http://schemas.openxmlformats.org/officeDocument/2006/relationships/hyperlink" Target="https://www.gov.uk/government/organisations/accelerated-access-review" TargetMode="External"/><Relationship Id="rId34" Type="http://schemas.openxmlformats.org/officeDocument/2006/relationships/hyperlink" Target="https://www.gov.uk/government/organisations/bbc-world-service" TargetMode="External"/><Relationship Id="rId7" Type="http://schemas.openxmlformats.org/officeDocument/2006/relationships/hyperlink" Target="https://www.gov.uk/government/organisations/human-tissue-authority" TargetMode="External"/><Relationship Id="rId12" Type="http://schemas.openxmlformats.org/officeDocument/2006/relationships/hyperlink" Target="https://www.gov.uk/government/organisations/nhs-litigation-authority" TargetMode="External"/><Relationship Id="rId17" Type="http://schemas.openxmlformats.org/officeDocument/2006/relationships/hyperlink" Target="https://www.gov.uk/government/organisations/committee-on-mutagenicity-of-chemicals-in-food-consumer-products-and-the-environment" TargetMode="External"/><Relationship Id="rId25" Type="http://schemas.openxmlformats.org/officeDocument/2006/relationships/hyperlink" Target="https://www.gov.uk/government/organisations/nhs-improvement" TargetMode="External"/><Relationship Id="rId33" Type="http://schemas.openxmlformats.org/officeDocument/2006/relationships/hyperlink" Target="https://www.gov.uk/government/organisations/westminster-foundation-for-democracy" TargetMode="External"/><Relationship Id="rId38" Type="http://schemas.openxmlformats.org/officeDocument/2006/relationships/hyperlink" Target="https://www.gov.uk/government/organisations/secret-intelligence-service" TargetMode="External"/><Relationship Id="rId2" Type="http://schemas.openxmlformats.org/officeDocument/2006/relationships/hyperlink" Target="https://www.gov.uk/government/organisations/public-health-england" TargetMode="External"/><Relationship Id="rId16" Type="http://schemas.openxmlformats.org/officeDocument/2006/relationships/hyperlink" Target="https://www.gov.uk/government/organisations/commission-on-human-medicines" TargetMode="External"/><Relationship Id="rId20" Type="http://schemas.openxmlformats.org/officeDocument/2006/relationships/hyperlink" Target="https://www.gov.uk/government/organisations/review-body-on-doctors-and-dentists-remuneration" TargetMode="External"/><Relationship Id="rId29" Type="http://schemas.openxmlformats.org/officeDocument/2006/relationships/hyperlink" Target="https://www.gov.uk/government/organisations/wilton-park" TargetMode="External"/><Relationship Id="rId1" Type="http://schemas.openxmlformats.org/officeDocument/2006/relationships/hyperlink" Target="https://www.gov.uk/government/organisations/medicines-and-healthcare-products-regulatory-agency" TargetMode="External"/><Relationship Id="rId6" Type="http://schemas.openxmlformats.org/officeDocument/2006/relationships/hyperlink" Target="https://www.gov.uk/government/organisations/human-fertilisation-and-embryology-authority" TargetMode="External"/><Relationship Id="rId11" Type="http://schemas.openxmlformats.org/officeDocument/2006/relationships/hyperlink" Target="https://www.gov.uk/government/organisations/nhs-commissioning-board" TargetMode="External"/><Relationship Id="rId24" Type="http://schemas.openxmlformats.org/officeDocument/2006/relationships/hyperlink" Target="https://www.gov.uk/government/organisations/nhs-counter-fraud-authority" TargetMode="External"/><Relationship Id="rId32" Type="http://schemas.openxmlformats.org/officeDocument/2006/relationships/hyperlink" Target="https://www.gov.uk/government/organisations/marshall-aid-commemoration-commission" TargetMode="External"/><Relationship Id="rId37" Type="http://schemas.openxmlformats.org/officeDocument/2006/relationships/hyperlink" Target="https://www.gov.uk/government/organisations/government-communications-headquarters" TargetMode="External"/><Relationship Id="rId5" Type="http://schemas.openxmlformats.org/officeDocument/2006/relationships/hyperlink" Target="https://www.gov.uk/government/organisations/health-research-authority" TargetMode="External"/><Relationship Id="rId15" Type="http://schemas.openxmlformats.org/officeDocument/2006/relationships/hyperlink" Target="https://www.gov.uk/government/organisations/british-pharmacopoeia" TargetMode="External"/><Relationship Id="rId23" Type="http://schemas.openxmlformats.org/officeDocument/2006/relationships/hyperlink" Target="https://www.gov.uk/government/organisations/morecambe-bay-investigation" TargetMode="External"/><Relationship Id="rId28" Type="http://schemas.openxmlformats.org/officeDocument/2006/relationships/hyperlink" Target="https://www.gov.uk/government/organisations/porton-biopharma-limited" TargetMode="External"/><Relationship Id="rId36" Type="http://schemas.openxmlformats.org/officeDocument/2006/relationships/hyperlink" Target="https://www.gov.uk/government/organisations/fco-services" TargetMode="External"/><Relationship Id="rId10" Type="http://schemas.openxmlformats.org/officeDocument/2006/relationships/hyperlink" Target="https://www.gov.uk/government/organisations/nhs-digital" TargetMode="External"/><Relationship Id="rId19" Type="http://schemas.openxmlformats.org/officeDocument/2006/relationships/hyperlink" Target="https://www.gov.uk/government/organisations/nhs-pay-review-body" TargetMode="External"/><Relationship Id="rId31" Type="http://schemas.openxmlformats.org/officeDocument/2006/relationships/hyperlink" Target="https://www.gov.uk/government/organisations/great-britain-china-centre" TargetMode="External"/><Relationship Id="rId4" Type="http://schemas.openxmlformats.org/officeDocument/2006/relationships/hyperlink" Target="https://www.gov.uk/government/organisations/health-education-england" TargetMode="External"/><Relationship Id="rId9" Type="http://schemas.openxmlformats.org/officeDocument/2006/relationships/hyperlink" Target="https://www.gov.uk/government/organisations/nhs-business-services-authority" TargetMode="External"/><Relationship Id="rId14" Type="http://schemas.openxmlformats.org/officeDocument/2006/relationships/hyperlink" Target="https://www.gov.uk/government/organisations/advisory-committee-on-clinical-excellence-awards" TargetMode="External"/><Relationship Id="rId22" Type="http://schemas.openxmlformats.org/officeDocument/2006/relationships/hyperlink" Target="https://www.gov.uk/government/organisations/administration-of-radioactive-substances-advisory-committee" TargetMode="External"/><Relationship Id="rId27" Type="http://schemas.openxmlformats.org/officeDocument/2006/relationships/hyperlink" Target="https://www.gov.uk/government/organisations/national-information-board" TargetMode="External"/><Relationship Id="rId30" Type="http://schemas.openxmlformats.org/officeDocument/2006/relationships/hyperlink" Target="https://www.gov.uk/government/organisations/british-council" TargetMode="External"/><Relationship Id="rId35" Type="http://schemas.openxmlformats.org/officeDocument/2006/relationships/hyperlink" Target="https://www.gov.uk/government/organisations/chevening-foundation" TargetMode="External"/><Relationship Id="rId8" Type="http://schemas.openxmlformats.org/officeDocument/2006/relationships/hyperlink" Target="https://www.gov.uk/government/organisations/nhs-blood-and-transplant" TargetMode="External"/><Relationship Id="rId3" Type="http://schemas.openxmlformats.org/officeDocument/2006/relationships/hyperlink" Target="https://www.gov.uk/government/organisations/care-quality-commissi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80"/>
  <sheetViews>
    <sheetView workbookViewId="0"/>
  </sheetViews>
  <sheetFormatPr defaultColWidth="9" defaultRowHeight="16.5" x14ac:dyDescent="0.3"/>
  <cols>
    <col min="1" max="1" width="82.625" style="14" customWidth="1"/>
    <col min="2" max="3" width="40.375" style="14" customWidth="1"/>
    <col min="4" max="16384" width="9" style="14"/>
  </cols>
  <sheetData>
    <row r="1" spans="1:11" x14ac:dyDescent="0.3">
      <c r="A1" s="37" t="e">
        <f>F30</f>
        <v>#REF!</v>
      </c>
    </row>
    <row r="2" spans="1:11" x14ac:dyDescent="0.3">
      <c r="A2" s="38" t="str">
        <f>IF(SUM(D7:D31)&gt;0,"ERROR","OK")</f>
        <v>ERROR</v>
      </c>
    </row>
    <row r="3" spans="1:11" x14ac:dyDescent="0.3">
      <c r="A3" s="38" t="str">
        <f>C5</f>
        <v>Dept.,ALB,Campaign Name,Start Date,End Date,Budget,Benchmarking Theme,Camp. Geography,Camp. Type,Camp. ObjectiveCamp. Establishment,MG Contact,Primary Client Contact,Primary Audience (page 2),</v>
      </c>
      <c r="B3" s="38"/>
      <c r="C3" s="38"/>
      <c r="D3" s="38"/>
      <c r="E3" s="38"/>
      <c r="F3" s="38"/>
    </row>
    <row r="4" spans="1:11" x14ac:dyDescent="0.3">
      <c r="A4" s="38">
        <f>GT_CampType</f>
        <v>0</v>
      </c>
      <c r="B4" s="38"/>
      <c r="C4" s="38"/>
      <c r="D4" s="38"/>
      <c r="E4" s="38"/>
      <c r="F4" s="38"/>
    </row>
    <row r="5" spans="1:11" x14ac:dyDescent="0.3">
      <c r="A5" s="38"/>
      <c r="B5" s="38"/>
      <c r="C5" s="38" t="str">
        <f>C7&amp;C8&amp;C9&amp;C11&amp;C12&amp;C13&amp;C14&amp;C15&amp;C16&amp;C17&amp;C19&amp;C21&amp;C22&amp;C26&amp;C27</f>
        <v>Dept.,ALB,Campaign Name,Start Date,End Date,Budget,Benchmarking Theme,Camp. Geography,Camp. Type,Camp. ObjectiveCamp. Establishment,MG Contact,Primary Client Contact,Primary Audience (page 2),</v>
      </c>
      <c r="D5" s="38"/>
      <c r="E5" s="38"/>
      <c r="F5" s="38"/>
    </row>
    <row r="6" spans="1:11" x14ac:dyDescent="0.3">
      <c r="A6" s="38"/>
      <c r="B6" s="38"/>
      <c r="C6" s="38" t="s">
        <v>793</v>
      </c>
      <c r="D6" s="38" t="s">
        <v>719</v>
      </c>
      <c r="E6" s="38"/>
      <c r="F6" s="38"/>
    </row>
    <row r="7" spans="1:11" x14ac:dyDescent="0.3">
      <c r="A7" s="38" t="s">
        <v>694</v>
      </c>
      <c r="B7" s="60">
        <f>GL_Client</f>
        <v>0</v>
      </c>
      <c r="C7" s="38" t="str">
        <f>IF(B7=0,"Dept.,","")</f>
        <v>Dept.,</v>
      </c>
      <c r="D7" s="38">
        <f>IF(B7=0,1,0)</f>
        <v>1</v>
      </c>
      <c r="E7" s="38" t="str">
        <f>"'"&amp;SUBSTITUTE(B7,"'","''")&amp;"'"</f>
        <v>'0'</v>
      </c>
      <c r="F7" s="38" t="str">
        <f>E7</f>
        <v>'0'</v>
      </c>
      <c r="G7" s="38" t="s">
        <v>695</v>
      </c>
      <c r="H7" s="38"/>
      <c r="I7" s="38"/>
      <c r="J7" s="38"/>
      <c r="K7" s="38"/>
    </row>
    <row r="8" spans="1:11" x14ac:dyDescent="0.3">
      <c r="A8" s="38" t="s">
        <v>696</v>
      </c>
      <c r="B8" s="60">
        <f>GL_Prod</f>
        <v>0</v>
      </c>
      <c r="C8" s="38" t="str">
        <f>IF(B8=0,"ALB,","")</f>
        <v>ALB,</v>
      </c>
      <c r="D8" s="38">
        <f t="shared" ref="D8:D9" si="0">IF(B8=0,1,0)</f>
        <v>1</v>
      </c>
      <c r="E8" s="38" t="str">
        <f>"'"&amp;SUBSTITUTE(B8,"'","''")&amp;"'"</f>
        <v>'0'</v>
      </c>
      <c r="F8" s="38" t="str">
        <f>F7&amp;","&amp;E8</f>
        <v>'0','0'</v>
      </c>
      <c r="G8" s="38"/>
      <c r="H8" s="38"/>
      <c r="I8" s="38"/>
      <c r="J8" s="38"/>
      <c r="K8" s="38"/>
    </row>
    <row r="9" spans="1:11" x14ac:dyDescent="0.3">
      <c r="A9" s="38" t="s">
        <v>697</v>
      </c>
      <c r="B9" s="60">
        <f>GL_CampaignName</f>
        <v>0</v>
      </c>
      <c r="C9" s="38" t="str">
        <f>IF(B9=0,"Campaign Name,","")</f>
        <v>Campaign Name,</v>
      </c>
      <c r="D9" s="38">
        <f t="shared" si="0"/>
        <v>1</v>
      </c>
      <c r="E9" s="38" t="str">
        <f>"'"&amp;SUBSTITUTE(B9,"'","''")&amp;"'"</f>
        <v>'0'</v>
      </c>
      <c r="F9" s="38" t="str">
        <f t="shared" ref="F9:F29" si="1">F8&amp;","&amp;E9</f>
        <v>'0','0','0'</v>
      </c>
      <c r="G9" s="38"/>
      <c r="H9" s="38"/>
      <c r="I9" s="38"/>
      <c r="J9" s="38"/>
      <c r="K9" s="38"/>
    </row>
    <row r="10" spans="1:11" x14ac:dyDescent="0.3">
      <c r="A10" s="38" t="s">
        <v>698</v>
      </c>
      <c r="B10" s="60" t="s">
        <v>718</v>
      </c>
      <c r="C10" s="38"/>
      <c r="D10" s="38">
        <v>0</v>
      </c>
      <c r="E10" s="38" t="str">
        <f>"'"&amp;SUBSTITUTE(B10,"'","''")&amp;"'"</f>
        <v>' _Add a brief description of the comms objective. Click the three dots above and select_ Edit campaign _to add this._'</v>
      </c>
      <c r="F10" s="38" t="str">
        <f t="shared" si="1"/>
        <v>'0','0','0',' _Add a brief description of the comms objective. Click the three dots above and select_ Edit campaign _to add this._'</v>
      </c>
      <c r="G10" s="38"/>
      <c r="H10" s="38"/>
      <c r="I10" s="38"/>
      <c r="J10" s="38"/>
      <c r="K10" s="38"/>
    </row>
    <row r="11" spans="1:11" x14ac:dyDescent="0.3">
      <c r="A11" s="38" t="s">
        <v>699</v>
      </c>
      <c r="B11" s="61">
        <f>GL_StartD</f>
        <v>0</v>
      </c>
      <c r="C11" s="38" t="str">
        <f>IF(B11=0,"Start Date,","")</f>
        <v>Start Date,</v>
      </c>
      <c r="D11" s="38">
        <f>IF(B11=0,1,0)</f>
        <v>1</v>
      </c>
      <c r="E11" s="38" t="str">
        <f>"'"&amp;YEAR(B11)&amp;"-"&amp;MONTH(B11)&amp;"-"&amp;DAY(B11)&amp;"'"</f>
        <v>'1900-1-0'</v>
      </c>
      <c r="F11" s="38" t="str">
        <f t="shared" si="1"/>
        <v>'0','0','0',' _Add a brief description of the comms objective. Click the three dots above and select_ Edit campaign _to add this._','1900-1-0'</v>
      </c>
      <c r="G11" s="40"/>
      <c r="H11" s="38"/>
      <c r="I11" s="38"/>
      <c r="J11" s="38"/>
      <c r="K11" s="38"/>
    </row>
    <row r="12" spans="1:11" x14ac:dyDescent="0.3">
      <c r="A12" s="38" t="s">
        <v>700</v>
      </c>
      <c r="B12" s="61">
        <f>GL_EndD</f>
        <v>0</v>
      </c>
      <c r="C12" s="38" t="str">
        <f>IF(B12=0,"End Date,","")</f>
        <v>End Date,</v>
      </c>
      <c r="D12" s="38">
        <f>IF(B12=0,1,0)</f>
        <v>1</v>
      </c>
      <c r="E12" s="38" t="str">
        <f>"'"&amp;YEAR(B12)&amp;"-"&amp;MONTH(B12)&amp;"-"&amp;DAY(B12)&amp;"'"</f>
        <v>'1900-1-0'</v>
      </c>
      <c r="F12" s="38" t="str">
        <f t="shared" si="1"/>
        <v>'0','0','0',' _Add a brief description of the comms objective. Click the three dots above and select_ Edit campaign _to add this._','1900-1-0','1900-1-0'</v>
      </c>
      <c r="G12" s="38"/>
      <c r="H12" s="38"/>
      <c r="I12" s="38"/>
      <c r="J12" s="38"/>
      <c r="K12" s="38"/>
    </row>
    <row r="13" spans="1:11" x14ac:dyDescent="0.3">
      <c r="A13" s="38" t="s">
        <v>646</v>
      </c>
      <c r="B13" s="60">
        <f>GL_Budget</f>
        <v>0</v>
      </c>
      <c r="C13" s="38" t="str">
        <f>IF(B13=0,"Budget,","")</f>
        <v>Budget,</v>
      </c>
      <c r="D13" s="38">
        <f t="shared" ref="D13:D19" si="2">IF(B13=0,1,0)</f>
        <v>1</v>
      </c>
      <c r="E13" s="38">
        <f>B13</f>
        <v>0</v>
      </c>
      <c r="F13" s="38" t="str">
        <f t="shared" si="1"/>
        <v>'0','0','0',' _Add a brief description of the comms objective. Click the three dots above and select_ Edit campaign _to add this._','1900-1-0','1900-1-0',0</v>
      </c>
      <c r="G13" s="38"/>
      <c r="H13" s="38"/>
      <c r="I13" s="38"/>
      <c r="J13" s="38"/>
      <c r="K13" s="38"/>
    </row>
    <row r="14" spans="1:11" x14ac:dyDescent="0.3">
      <c r="A14" s="38" t="s">
        <v>701</v>
      </c>
      <c r="B14" s="60">
        <f>GL_BT</f>
        <v>0</v>
      </c>
      <c r="C14" s="38" t="str">
        <f>IF(B14=0,"Benchmarking Theme,","")</f>
        <v>Benchmarking Theme,</v>
      </c>
      <c r="D14" s="38">
        <f t="shared" si="2"/>
        <v>1</v>
      </c>
      <c r="E14" s="38" t="str">
        <f>"'"&amp;SUBSTITUTE(B14,"'","''")&amp;"'"</f>
        <v>'0'</v>
      </c>
      <c r="F14" s="38" t="str">
        <f t="shared" si="1"/>
        <v>'0','0','0',' _Add a brief description of the comms objective. Click the three dots above and select_ Edit campaign _to add this._','1900-1-0','1900-1-0',0,'0'</v>
      </c>
      <c r="G14" s="38"/>
      <c r="H14" s="38"/>
      <c r="I14" s="38"/>
      <c r="J14" s="38"/>
      <c r="K14" s="38"/>
    </row>
    <row r="15" spans="1:11" x14ac:dyDescent="0.3">
      <c r="A15" s="38" t="s">
        <v>702</v>
      </c>
      <c r="B15" s="60" t="str">
        <f>F44</f>
        <v/>
      </c>
      <c r="C15" s="38" t="str">
        <f>IF(B15="","Camp. Geography,","")</f>
        <v>Camp. Geography,</v>
      </c>
      <c r="D15" s="38">
        <f>IF(B15="",1,0)</f>
        <v>1</v>
      </c>
      <c r="E15" s="38" t="str">
        <f>"'"&amp;SUBSTITUTE(B15,"'","''")&amp;"'"</f>
        <v>''</v>
      </c>
      <c r="F15" s="38" t="str">
        <f t="shared" si="1"/>
        <v>'0','0','0',' _Add a brief description of the comms objective. Click the three dots above and select_ Edit campaign _to add this._','1900-1-0','1900-1-0',0,'0',''</v>
      </c>
      <c r="G15" s="38"/>
      <c r="H15" s="38"/>
      <c r="I15" s="38"/>
      <c r="J15" s="38"/>
      <c r="K15" s="38"/>
    </row>
    <row r="16" spans="1:11" x14ac:dyDescent="0.3">
      <c r="A16" s="38" t="s">
        <v>703</v>
      </c>
      <c r="B16" s="60">
        <f>GT_CampType</f>
        <v>0</v>
      </c>
      <c r="C16" s="38" t="str">
        <f>IF(B16=0,"Camp. Type,","")</f>
        <v>Camp. Type,</v>
      </c>
      <c r="D16" s="38">
        <f t="shared" si="2"/>
        <v>1</v>
      </c>
      <c r="E16" s="38" t="str">
        <f t="shared" ref="E16:E29" si="3">"'"&amp;SUBSTITUTE(B16,"'","''")&amp;"'"</f>
        <v>'0'</v>
      </c>
      <c r="F16" s="38" t="str">
        <f t="shared" si="1"/>
        <v>'0','0','0',' _Add a brief description of the comms objective. Click the three dots above and select_ Edit campaign _to add this._','1900-1-0','1900-1-0',0,'0','','0'</v>
      </c>
      <c r="G16" s="38"/>
      <c r="H16" s="38"/>
      <c r="I16" s="38"/>
      <c r="J16" s="38"/>
      <c r="K16" s="38"/>
    </row>
    <row r="17" spans="1:11" x14ac:dyDescent="0.3">
      <c r="A17" s="38" t="s">
        <v>726</v>
      </c>
      <c r="B17" s="60">
        <f>GT_OBJ</f>
        <v>0</v>
      </c>
      <c r="C17" s="38" t="str">
        <f>IF(B17=0,"Camp. Objective","")</f>
        <v>Camp. Objective</v>
      </c>
      <c r="D17" s="38">
        <f t="shared" si="2"/>
        <v>1</v>
      </c>
      <c r="E17" s="38" t="str">
        <f t="shared" si="3"/>
        <v>'0'</v>
      </c>
      <c r="F17" s="38" t="str">
        <f t="shared" si="1"/>
        <v>'0','0','0',' _Add a brief description of the comms objective. Click the three dots above and select_ Edit campaign _to add this._','1900-1-0','1900-1-0',0,'0','','0','0'</v>
      </c>
      <c r="G17" s="38"/>
      <c r="H17" s="38"/>
      <c r="I17" s="38"/>
      <c r="J17" s="38"/>
      <c r="K17" s="38"/>
    </row>
    <row r="18" spans="1:11" x14ac:dyDescent="0.3">
      <c r="A18" s="38" t="s">
        <v>704</v>
      </c>
      <c r="B18" s="60">
        <f>GT_Umb</f>
        <v>0</v>
      </c>
      <c r="C18" s="38"/>
      <c r="D18" s="38">
        <v>0</v>
      </c>
      <c r="E18" s="38" t="str">
        <f>"'"&amp;SUBSTITUTE(IF(B18=0,"",B18),"'","''")&amp;"'"</f>
        <v>''</v>
      </c>
      <c r="F18" s="38" t="str">
        <f t="shared" si="1"/>
        <v>'0','0','0',' _Add a brief description of the comms objective. Click the three dots above and select_ Edit campaign _to add this._','1900-1-0','1900-1-0',0,'0','','0','0',''</v>
      </c>
      <c r="G18" s="38"/>
      <c r="H18" s="38"/>
      <c r="I18" s="38"/>
      <c r="J18" s="38"/>
      <c r="K18" s="38"/>
    </row>
    <row r="19" spans="1:11" x14ac:dyDescent="0.3">
      <c r="A19" s="38" t="s">
        <v>705</v>
      </c>
      <c r="B19" s="60">
        <f>GT_Est</f>
        <v>0</v>
      </c>
      <c r="C19" s="38" t="str">
        <f>IF(B19=0,"Camp. Establishment,","")</f>
        <v>Camp. Establishment,</v>
      </c>
      <c r="D19" s="38">
        <f t="shared" si="2"/>
        <v>1</v>
      </c>
      <c r="E19" s="38" t="str">
        <f t="shared" si="3"/>
        <v>'0'</v>
      </c>
      <c r="F19" s="38" t="str">
        <f t="shared" si="1"/>
        <v>'0','0','0',' _Add a brief description of the comms objective. Click the three dots above and select_ Edit campaign _to add this._','1900-1-0','1900-1-0',0,'0','','0','0','','0'</v>
      </c>
      <c r="G19" s="38"/>
      <c r="H19" s="38"/>
      <c r="I19" s="38"/>
      <c r="J19" s="38"/>
      <c r="K19" s="38"/>
    </row>
    <row r="20" spans="1:11" x14ac:dyDescent="0.3">
      <c r="A20" s="40" t="s">
        <v>717</v>
      </c>
      <c r="B20" s="39" t="s">
        <v>553</v>
      </c>
      <c r="C20" s="38"/>
      <c r="D20" s="38">
        <v>0</v>
      </c>
      <c r="E20" s="38" t="str">
        <f t="shared" si="3"/>
        <v>'No'</v>
      </c>
      <c r="F20" s="38" t="str">
        <f t="shared" si="1"/>
        <v>'0','0','0',' _Add a brief description of the comms objective. Click the three dots above and select_ Edit campaign _to add this._','1900-1-0','1900-1-0',0,'0','','0','0','','0','No'</v>
      </c>
      <c r="G20" s="38"/>
      <c r="H20" s="38"/>
      <c r="I20" s="38"/>
      <c r="J20" s="38"/>
      <c r="K20" s="38"/>
    </row>
    <row r="21" spans="1:11" x14ac:dyDescent="0.3">
      <c r="A21" s="38" t="s">
        <v>706</v>
      </c>
      <c r="B21" s="60" t="str">
        <f>E52</f>
        <v xml:space="preserve"> </v>
      </c>
      <c r="C21" s="38" t="str">
        <f>IF(B21=" ","MG Contact,","")</f>
        <v>MG Contact,</v>
      </c>
      <c r="D21" s="38">
        <f>IF(B21=" ",1,0)</f>
        <v>1</v>
      </c>
      <c r="E21" s="38" t="str">
        <f t="shared" si="3"/>
        <v>' '</v>
      </c>
      <c r="F21" s="38" t="str">
        <f t="shared" si="1"/>
        <v>'0','0','0',' _Add a brief description of the comms objective. Click the three dots above and select_ Edit campaign _to add this._','1900-1-0','1900-1-0',0,'0','','0','0','','0','No',' '</v>
      </c>
      <c r="G21" s="38"/>
      <c r="H21" s="38"/>
      <c r="I21" s="38"/>
      <c r="J21" s="38"/>
      <c r="K21" s="38"/>
    </row>
    <row r="22" spans="1:11" x14ac:dyDescent="0.3">
      <c r="A22" s="38" t="s">
        <v>2</v>
      </c>
      <c r="B22" s="60" t="str">
        <f>E59</f>
        <v xml:space="preserve">, , </v>
      </c>
      <c r="C22" s="38" t="str">
        <f>IF(B22=", , ","Primary Client Contact,","")</f>
        <v>Primary Client Contact,</v>
      </c>
      <c r="D22" s="38">
        <f>IF(B22=", , ",1,0)</f>
        <v>1</v>
      </c>
      <c r="E22" s="38" t="str">
        <f t="shared" si="3"/>
        <v>', , '</v>
      </c>
      <c r="F22" s="38" t="str">
        <f t="shared" si="1"/>
        <v>'0','0','0',' _Add a brief description of the comms objective. Click the three dots above and select_ Edit campaign _to add this._','1900-1-0','1900-1-0',0,'0','','0','0','','0','No',' ',', , '</v>
      </c>
      <c r="G22" s="38"/>
      <c r="H22" s="38"/>
      <c r="I22" s="38"/>
      <c r="J22" s="38"/>
      <c r="K22" s="38"/>
    </row>
    <row r="23" spans="1:11" x14ac:dyDescent="0.3">
      <c r="A23" s="38" t="s">
        <v>23</v>
      </c>
      <c r="B23" s="60" t="str">
        <f>E66</f>
        <v xml:space="preserve">, , </v>
      </c>
      <c r="C23" s="38"/>
      <c r="D23" s="38">
        <v>0</v>
      </c>
      <c r="E23" s="38" t="str">
        <f t="shared" si="3"/>
        <v>', , '</v>
      </c>
      <c r="F23" s="38" t="str">
        <f t="shared" si="1"/>
        <v>'0','0','0',' _Add a brief description of the comms objective. Click the three dots above and select_ Edit campaign _to add this._','1900-1-0','1900-1-0',0,'0','','0','0','','0','No',' ',', , ',', , '</v>
      </c>
      <c r="G23" s="38"/>
      <c r="H23" s="38"/>
      <c r="I23" s="38"/>
      <c r="J23" s="38"/>
      <c r="K23" s="38"/>
    </row>
    <row r="24" spans="1:11" x14ac:dyDescent="0.3">
      <c r="A24" s="38" t="s">
        <v>707</v>
      </c>
      <c r="B24" s="60" t="str">
        <f>E74</f>
        <v xml:space="preserve">, , </v>
      </c>
      <c r="C24" s="38"/>
      <c r="D24" s="38">
        <v>0</v>
      </c>
      <c r="E24" s="38" t="str">
        <f t="shared" si="3"/>
        <v>', , '</v>
      </c>
      <c r="F24" s="38" t="str">
        <f t="shared" si="1"/>
        <v>'0','0','0',' _Add a brief description of the comms objective. Click the three dots above and select_ Edit campaign _to add this._','1900-1-0','1900-1-0',0,'0','','0','0','','0','No',' ',', , ',', , ',', , '</v>
      </c>
      <c r="G24" s="38"/>
      <c r="H24" s="38"/>
      <c r="I24" s="38"/>
      <c r="J24" s="38"/>
      <c r="K24" s="38"/>
    </row>
    <row r="25" spans="1:11" x14ac:dyDescent="0.3">
      <c r="A25" s="38" t="s">
        <v>708</v>
      </c>
      <c r="B25" s="60" t="str">
        <f>E82</f>
        <v xml:space="preserve">, , </v>
      </c>
      <c r="C25" s="38"/>
      <c r="D25" s="38">
        <v>0</v>
      </c>
      <c r="E25" s="38" t="str">
        <f t="shared" si="3"/>
        <v>', , '</v>
      </c>
      <c r="F25" s="38" t="str">
        <f t="shared" si="1"/>
        <v>'0','0','0',' _Add a brief description of the comms objective. Click the three dots above and select_ Edit campaign _to add this._','1900-1-0','1900-1-0',0,'0','','0','0','','0','No',' ',', , ',', , ',', , ',', , '</v>
      </c>
      <c r="G25" s="38"/>
      <c r="H25" s="38"/>
      <c r="I25" s="38"/>
      <c r="J25" s="38"/>
      <c r="K25" s="38"/>
    </row>
    <row r="26" spans="1:11" x14ac:dyDescent="0.3">
      <c r="A26" s="38" t="s">
        <v>709</v>
      </c>
      <c r="B26" s="60" t="e">
        <f>GT_RT</f>
        <v>#REF!</v>
      </c>
      <c r="C26" s="38" t="str">
        <f>IF(ISNA(B26),"Response Timeline,","")</f>
        <v/>
      </c>
      <c r="D26" s="38">
        <f>IF(ISNA(B26),1,0)</f>
        <v>0</v>
      </c>
      <c r="E26" s="38" t="e">
        <f t="shared" si="3"/>
        <v>#REF!</v>
      </c>
      <c r="F26" s="38" t="e">
        <f t="shared" si="1"/>
        <v>#REF!</v>
      </c>
      <c r="G26" s="38"/>
      <c r="H26" s="38"/>
      <c r="I26" s="38"/>
      <c r="J26" s="38"/>
      <c r="K26" s="38"/>
    </row>
    <row r="27" spans="1:11" x14ac:dyDescent="0.3">
      <c r="A27" s="38" t="s">
        <v>791</v>
      </c>
      <c r="B27" s="60">
        <f>GT_PA</f>
        <v>0</v>
      </c>
      <c r="C27" s="38" t="str">
        <f>IF(B27=0,"Primary Audience (page 2),","")</f>
        <v>Primary Audience (page 2),</v>
      </c>
      <c r="D27" s="38">
        <f t="shared" ref="D27" si="4">IF(B27=0,1,0)</f>
        <v>1</v>
      </c>
      <c r="E27" s="38" t="str">
        <f t="shared" si="3"/>
        <v>'0'</v>
      </c>
      <c r="F27" s="38" t="e">
        <f t="shared" si="1"/>
        <v>#REF!</v>
      </c>
      <c r="G27" s="38"/>
      <c r="H27" s="38"/>
      <c r="I27" s="38"/>
      <c r="J27" s="38"/>
      <c r="K27" s="38"/>
    </row>
    <row r="28" spans="1:11" x14ac:dyDescent="0.3">
      <c r="A28" s="40" t="s">
        <v>792</v>
      </c>
      <c r="B28" s="60" t="e">
        <f>GT_SA</f>
        <v>#REF!</v>
      </c>
      <c r="C28" s="38"/>
      <c r="D28" s="38">
        <v>0</v>
      </c>
      <c r="E28" s="38" t="e">
        <f t="shared" si="3"/>
        <v>#REF!</v>
      </c>
      <c r="F28" s="38" t="e">
        <f t="shared" si="1"/>
        <v>#REF!</v>
      </c>
      <c r="G28" s="38"/>
      <c r="H28" s="38"/>
      <c r="I28" s="38"/>
      <c r="J28" s="38"/>
      <c r="K28" s="38"/>
    </row>
    <row r="29" spans="1:11" x14ac:dyDescent="0.3">
      <c r="A29" s="38" t="s">
        <v>710</v>
      </c>
      <c r="B29" s="60" t="str">
        <f>E89</f>
        <v xml:space="preserve">, , </v>
      </c>
      <c r="C29" s="38"/>
      <c r="D29" s="38">
        <v>0</v>
      </c>
      <c r="E29" s="38" t="str">
        <f t="shared" si="3"/>
        <v>', , '</v>
      </c>
      <c r="F29" s="38" t="e">
        <f t="shared" si="1"/>
        <v>#REF!</v>
      </c>
      <c r="G29" s="38"/>
      <c r="H29" s="38"/>
      <c r="I29" s="38"/>
      <c r="J29" s="38"/>
      <c r="K29" s="38"/>
    </row>
    <row r="30" spans="1:11" x14ac:dyDescent="0.3">
      <c r="A30" s="40" t="s">
        <v>716</v>
      </c>
      <c r="B30" s="39">
        <v>123</v>
      </c>
      <c r="C30" s="38"/>
      <c r="D30" s="38">
        <v>0</v>
      </c>
      <c r="E30" s="38">
        <f>B30</f>
        <v>123</v>
      </c>
      <c r="F30" s="38" t="e">
        <f>F29</f>
        <v>#REF!</v>
      </c>
      <c r="G30" s="38"/>
      <c r="H30" s="38"/>
      <c r="I30" s="38"/>
      <c r="J30" s="38"/>
      <c r="K30" s="38"/>
    </row>
    <row r="31" spans="1:11" x14ac:dyDescent="0.3">
      <c r="A31" s="40" t="s">
        <v>727</v>
      </c>
      <c r="B31" s="60"/>
      <c r="C31" s="38"/>
      <c r="D31" s="38">
        <v>0</v>
      </c>
      <c r="E31" s="38"/>
      <c r="F31" s="38"/>
      <c r="G31" s="38"/>
      <c r="H31" s="38"/>
      <c r="I31" s="38"/>
      <c r="J31" s="38"/>
      <c r="K31" s="38"/>
    </row>
    <row r="32" spans="1:11" x14ac:dyDescent="0.3">
      <c r="A32" s="38"/>
      <c r="B32" s="38"/>
      <c r="C32" s="38"/>
      <c r="D32" s="38"/>
      <c r="E32" s="38"/>
      <c r="F32" s="38"/>
      <c r="G32" s="38"/>
      <c r="H32" s="38"/>
      <c r="I32" s="38"/>
      <c r="J32" s="38"/>
      <c r="K32" s="38"/>
    </row>
    <row r="33" spans="1:10" ht="17.25" thickBot="1" x14ac:dyDescent="0.35">
      <c r="A33" s="38"/>
      <c r="B33" s="38"/>
      <c r="C33" s="38"/>
      <c r="D33" s="38"/>
      <c r="E33" s="38"/>
      <c r="F33" s="38"/>
    </row>
    <row r="34" spans="1:10" x14ac:dyDescent="0.3">
      <c r="A34" s="41" t="s">
        <v>711</v>
      </c>
      <c r="B34" s="42"/>
      <c r="C34" s="42"/>
      <c r="D34" s="42"/>
      <c r="E34" s="42"/>
      <c r="F34" s="42"/>
      <c r="G34" s="43"/>
      <c r="H34" s="43"/>
      <c r="I34" s="43"/>
      <c r="J34" s="44"/>
    </row>
    <row r="35" spans="1:10" x14ac:dyDescent="0.3">
      <c r="A35" s="45"/>
      <c r="B35" s="46"/>
      <c r="C35" s="46"/>
      <c r="D35" s="46"/>
      <c r="E35" s="46"/>
      <c r="F35" s="46"/>
      <c r="G35" s="47"/>
      <c r="H35" s="47"/>
      <c r="I35" s="47"/>
      <c r="J35" s="48"/>
    </row>
    <row r="36" spans="1:10" x14ac:dyDescent="0.3">
      <c r="A36" s="45"/>
      <c r="B36" s="46" t="str">
        <f>'KEY PROJECT INFORMATION'!C17</f>
        <v>All UK</v>
      </c>
      <c r="C36" s="46"/>
      <c r="D36" s="46">
        <f>'KEY PROJECT INFORMATION'!D17</f>
        <v>0</v>
      </c>
      <c r="E36" s="46" t="str">
        <f>IF(D36="x",B36,"")</f>
        <v/>
      </c>
      <c r="F36" s="46" t="str">
        <f>IF(AND(F35="",D36&lt;&gt;"x"),"",IF(AND(F35="",E36&lt;&gt;""),E36,IF(AND(F35&lt;&gt;"",D36="x"),F35&amp;", "&amp;E36,F35)))</f>
        <v/>
      </c>
      <c r="G36" s="47"/>
      <c r="H36" s="47"/>
      <c r="I36" s="47"/>
      <c r="J36" s="48"/>
    </row>
    <row r="37" spans="1:10" x14ac:dyDescent="0.3">
      <c r="A37" s="45"/>
      <c r="B37" s="46" t="str">
        <f>'KEY PROJECT INFORMATION'!C18</f>
        <v>England</v>
      </c>
      <c r="C37" s="46"/>
      <c r="D37" s="46">
        <f>'KEY PROJECT INFORMATION'!D18</f>
        <v>0</v>
      </c>
      <c r="E37" s="46" t="str">
        <f t="shared" ref="E37:E46" si="5">IF(D37="x",B37,"")</f>
        <v/>
      </c>
      <c r="F37" s="46" t="str">
        <f t="shared" ref="F37:F43" si="6">IF(AND(F36="",D37&lt;&gt;"x"),"",IF(AND(F36="",E37&lt;&gt;""),E37,IF(AND(F36&lt;&gt;"",D37="x"),F36&amp;", "&amp;E37,F36)))</f>
        <v/>
      </c>
      <c r="G37" s="47"/>
      <c r="H37" s="47"/>
      <c r="I37" s="47"/>
      <c r="J37" s="48"/>
    </row>
    <row r="38" spans="1:10" x14ac:dyDescent="0.3">
      <c r="A38" s="45"/>
      <c r="B38" s="46" t="str">
        <f>'KEY PROJECT INFORMATION'!C19</f>
        <v>Scotland</v>
      </c>
      <c r="C38" s="46"/>
      <c r="D38" s="46">
        <f>'KEY PROJECT INFORMATION'!D19</f>
        <v>0</v>
      </c>
      <c r="E38" s="46" t="str">
        <f t="shared" si="5"/>
        <v/>
      </c>
      <c r="F38" s="46" t="str">
        <f t="shared" si="6"/>
        <v/>
      </c>
      <c r="G38" s="47"/>
      <c r="H38" s="47"/>
      <c r="I38" s="47"/>
      <c r="J38" s="48"/>
    </row>
    <row r="39" spans="1:10" x14ac:dyDescent="0.3">
      <c r="A39" s="45"/>
      <c r="B39" s="46" t="str">
        <f>'KEY PROJECT INFORMATION'!C20</f>
        <v>Wales</v>
      </c>
      <c r="C39" s="46"/>
      <c r="D39" s="46">
        <f>'KEY PROJECT INFORMATION'!D20</f>
        <v>0</v>
      </c>
      <c r="E39" s="46" t="str">
        <f t="shared" si="5"/>
        <v/>
      </c>
      <c r="F39" s="46" t="str">
        <f t="shared" si="6"/>
        <v/>
      </c>
      <c r="G39" s="47"/>
      <c r="H39" s="47"/>
      <c r="I39" s="47"/>
      <c r="J39" s="48"/>
    </row>
    <row r="40" spans="1:10" x14ac:dyDescent="0.3">
      <c r="A40" s="45"/>
      <c r="B40" s="46" t="str">
        <f>'KEY PROJECT INFORMATION'!C21</f>
        <v>Northern Ireland</v>
      </c>
      <c r="C40" s="46"/>
      <c r="D40" s="46">
        <f>'KEY PROJECT INFORMATION'!D21</f>
        <v>0</v>
      </c>
      <c r="E40" s="46" t="str">
        <f t="shared" si="5"/>
        <v/>
      </c>
      <c r="F40" s="46" t="str">
        <f t="shared" si="6"/>
        <v/>
      </c>
      <c r="G40" s="47"/>
      <c r="H40" s="47"/>
      <c r="I40" s="47"/>
      <c r="J40" s="48"/>
    </row>
    <row r="41" spans="1:10" x14ac:dyDescent="0.3">
      <c r="A41" s="45"/>
      <c r="B41" s="46" t="str">
        <f>'KEY PROJECT INFORMATION'!C22</f>
        <v xml:space="preserve">Regional </v>
      </c>
      <c r="C41" s="46"/>
      <c r="D41" s="46">
        <f>'KEY PROJECT INFORMATION'!D22</f>
        <v>0</v>
      </c>
      <c r="E41" s="46" t="str">
        <f t="shared" si="5"/>
        <v/>
      </c>
      <c r="F41" s="46" t="str">
        <f t="shared" si="6"/>
        <v/>
      </c>
      <c r="G41" s="47"/>
      <c r="H41" s="47"/>
      <c r="I41" s="47"/>
      <c r="J41" s="48"/>
    </row>
    <row r="42" spans="1:10" x14ac:dyDescent="0.3">
      <c r="A42" s="49"/>
      <c r="B42" s="46" t="str">
        <f>'KEY PROJECT INFORMATION'!C23</f>
        <v>Local</v>
      </c>
      <c r="C42" s="46"/>
      <c r="D42" s="46">
        <f>'KEY PROJECT INFORMATION'!D23</f>
        <v>0</v>
      </c>
      <c r="E42" s="46" t="str">
        <f t="shared" si="5"/>
        <v/>
      </c>
      <c r="F42" s="46" t="str">
        <f t="shared" si="6"/>
        <v/>
      </c>
      <c r="G42" s="47"/>
      <c r="H42" s="47"/>
      <c r="I42" s="47"/>
      <c r="J42" s="48"/>
    </row>
    <row r="43" spans="1:10" x14ac:dyDescent="0.3">
      <c r="A43" s="49"/>
      <c r="B43" s="46" t="str">
        <f>'KEY PROJECT INFORMATION'!C24</f>
        <v>International</v>
      </c>
      <c r="C43" s="46"/>
      <c r="D43" s="46">
        <f>'KEY PROJECT INFORMATION'!D24</f>
        <v>0</v>
      </c>
      <c r="E43" s="46" t="str">
        <f t="shared" si="5"/>
        <v/>
      </c>
      <c r="F43" s="46" t="str">
        <f t="shared" si="6"/>
        <v/>
      </c>
      <c r="G43" s="47"/>
      <c r="H43" s="47"/>
      <c r="I43" s="47"/>
      <c r="J43" s="48"/>
    </row>
    <row r="44" spans="1:10" x14ac:dyDescent="0.3">
      <c r="A44" s="49"/>
      <c r="B44" s="46" t="str">
        <f>'KEY PROJECT INFORMATION'!C25</f>
        <v>Other: please add detail. If International, please list specific countries here:</v>
      </c>
      <c r="C44" s="46"/>
      <c r="D44" s="46" t="str">
        <f>B44</f>
        <v>Other: please add detail. If International, please list specific countries here:</v>
      </c>
      <c r="E44" s="46" t="str">
        <f t="shared" si="5"/>
        <v/>
      </c>
      <c r="F44" s="46" t="str">
        <f>IF(D44="Other: please add detail. If International, please list specific countries here:",F43,F43&amp;","&amp;D44)</f>
        <v/>
      </c>
      <c r="G44" s="47"/>
      <c r="H44" s="47"/>
      <c r="I44" s="47"/>
      <c r="J44" s="48"/>
    </row>
    <row r="45" spans="1:10" x14ac:dyDescent="0.3">
      <c r="A45" s="49"/>
      <c r="B45" s="46"/>
      <c r="C45" s="46"/>
      <c r="D45" s="46"/>
      <c r="E45" s="46" t="str">
        <f t="shared" si="5"/>
        <v/>
      </c>
      <c r="F45" s="46"/>
      <c r="G45" s="47"/>
      <c r="H45" s="47"/>
      <c r="I45" s="47"/>
      <c r="J45" s="48"/>
    </row>
    <row r="46" spans="1:10" x14ac:dyDescent="0.3">
      <c r="A46" s="49"/>
      <c r="B46" s="46"/>
      <c r="C46" s="46"/>
      <c r="D46" s="46"/>
      <c r="E46" s="46" t="str">
        <f t="shared" si="5"/>
        <v/>
      </c>
      <c r="F46" s="46"/>
      <c r="G46" s="47"/>
      <c r="H46" s="47"/>
      <c r="I46" s="47"/>
      <c r="J46" s="48"/>
    </row>
    <row r="47" spans="1:10" ht="17.25" thickBot="1" x14ac:dyDescent="0.35">
      <c r="A47" s="50"/>
      <c r="B47" s="51"/>
      <c r="C47" s="51"/>
      <c r="D47" s="51"/>
      <c r="E47" s="51"/>
      <c r="F47" s="51"/>
      <c r="G47" s="51"/>
      <c r="H47" s="51"/>
      <c r="I47" s="51"/>
      <c r="J47" s="52"/>
    </row>
    <row r="48" spans="1:10" ht="17.25" thickBot="1" x14ac:dyDescent="0.35"/>
    <row r="49" spans="1:16" x14ac:dyDescent="0.3">
      <c r="A49" s="41" t="s">
        <v>712</v>
      </c>
      <c r="B49" s="42"/>
      <c r="C49" s="42"/>
      <c r="D49" s="42"/>
      <c r="E49" s="42"/>
      <c r="F49" s="42"/>
      <c r="G49" s="42"/>
      <c r="H49" s="42"/>
      <c r="I49" s="42"/>
      <c r="J49" s="53"/>
      <c r="K49" s="38"/>
      <c r="L49" s="38"/>
      <c r="M49" s="38"/>
      <c r="N49" s="38"/>
      <c r="O49" s="38"/>
      <c r="P49" s="38"/>
    </row>
    <row r="50" spans="1:16" x14ac:dyDescent="0.3">
      <c r="A50" s="45"/>
      <c r="B50" s="63" t="str">
        <f>'KEY PROJECT INFORMATION'!C41</f>
        <v xml:space="preserve">Name: </v>
      </c>
      <c r="C50" s="63"/>
      <c r="D50" s="46" t="str">
        <f>SUBSTITUTE(SUBSTITUTE(B50,"'",""),"Name:","")</f>
        <v xml:space="preserve"> </v>
      </c>
      <c r="E50" s="46" t="str">
        <f>D50</f>
        <v xml:space="preserve"> </v>
      </c>
      <c r="F50" s="46"/>
      <c r="G50" s="46"/>
      <c r="H50" s="46"/>
      <c r="I50" s="46"/>
      <c r="J50" s="54"/>
      <c r="K50" s="38"/>
      <c r="L50" s="38"/>
      <c r="M50" s="38"/>
      <c r="N50" s="38"/>
      <c r="O50" s="38"/>
      <c r="P50" s="38"/>
    </row>
    <row r="51" spans="1:16" x14ac:dyDescent="0.3">
      <c r="A51" s="45"/>
      <c r="B51" s="63" t="str">
        <f>'KEY PROJECT INFORMATION'!C42</f>
        <v>Email:</v>
      </c>
      <c r="C51" s="63"/>
      <c r="D51" s="46" t="str">
        <f>SUBSTITUTE(SUBSTITUTE(B51,"'","''"),"Email:","")</f>
        <v/>
      </c>
      <c r="E51" s="46" t="str">
        <f>E50&amp;","&amp;D51</f>
        <v xml:space="preserve"> ,</v>
      </c>
      <c r="F51" s="46"/>
      <c r="G51" s="46"/>
      <c r="H51" s="46"/>
      <c r="I51" s="46"/>
      <c r="J51" s="54"/>
      <c r="K51" s="38"/>
      <c r="L51" s="38"/>
      <c r="M51" s="38"/>
      <c r="N51" s="38"/>
      <c r="O51" s="38"/>
      <c r="P51" s="38"/>
    </row>
    <row r="52" spans="1:16" x14ac:dyDescent="0.3">
      <c r="A52" s="45"/>
      <c r="B52" s="63" t="str">
        <f>'KEY PROJECT INFORMATION'!C43</f>
        <v>Tel no:</v>
      </c>
      <c r="C52" s="63"/>
      <c r="D52" s="46" t="str">
        <f>SUBSTITUTE(SUBSTITUTE(B52,"'","''"),"Tel no:","")</f>
        <v/>
      </c>
      <c r="E52" s="55" t="str">
        <f>E50</f>
        <v xml:space="preserve"> </v>
      </c>
      <c r="F52" s="46"/>
      <c r="G52" s="46"/>
      <c r="H52" s="46"/>
      <c r="I52" s="46"/>
      <c r="J52" s="54"/>
      <c r="K52" s="38"/>
      <c r="L52" s="38"/>
      <c r="M52" s="38"/>
      <c r="N52" s="38"/>
      <c r="O52" s="38"/>
      <c r="P52" s="38"/>
    </row>
    <row r="53" spans="1:16" x14ac:dyDescent="0.3">
      <c r="A53" s="45"/>
      <c r="B53" s="46"/>
      <c r="C53" s="46"/>
      <c r="D53" s="46"/>
      <c r="E53" s="46"/>
      <c r="F53" s="46"/>
      <c r="G53" s="46"/>
      <c r="H53" s="46"/>
      <c r="I53" s="46"/>
      <c r="J53" s="54"/>
      <c r="K53" s="38"/>
      <c r="L53" s="38"/>
      <c r="M53" s="38"/>
      <c r="N53" s="38"/>
      <c r="O53" s="38"/>
      <c r="P53" s="38"/>
    </row>
    <row r="54" spans="1:16" ht="17.25" thickBot="1" x14ac:dyDescent="0.35">
      <c r="A54" s="56"/>
      <c r="B54" s="57"/>
      <c r="C54" s="57"/>
      <c r="D54" s="57"/>
      <c r="E54" s="57"/>
      <c r="F54" s="57"/>
      <c r="G54" s="57"/>
      <c r="H54" s="57"/>
      <c r="I54" s="57"/>
      <c r="J54" s="58"/>
      <c r="K54" s="38"/>
      <c r="L54" s="38"/>
      <c r="M54" s="38"/>
      <c r="N54" s="38"/>
      <c r="O54" s="38"/>
      <c r="P54" s="38"/>
    </row>
    <row r="55" spans="1:16" ht="17.25" thickBot="1" x14ac:dyDescent="0.35">
      <c r="A55" s="38"/>
      <c r="B55" s="38"/>
      <c r="C55" s="38"/>
      <c r="D55" s="38"/>
      <c r="E55" s="38"/>
      <c r="F55" s="38"/>
      <c r="G55" s="38"/>
      <c r="H55" s="38"/>
      <c r="I55" s="38"/>
      <c r="J55" s="38"/>
      <c r="K55" s="38"/>
      <c r="L55" s="38"/>
      <c r="M55" s="38"/>
      <c r="N55" s="38"/>
      <c r="O55" s="38"/>
      <c r="P55" s="38"/>
    </row>
    <row r="56" spans="1:16" x14ac:dyDescent="0.3">
      <c r="A56" s="41" t="s">
        <v>713</v>
      </c>
      <c r="B56" s="42"/>
      <c r="C56" s="42"/>
      <c r="D56" s="42"/>
      <c r="E56" s="42"/>
      <c r="F56" s="42"/>
      <c r="G56" s="42"/>
      <c r="H56" s="42"/>
      <c r="I56" s="42"/>
      <c r="J56" s="53"/>
      <c r="K56" s="38"/>
      <c r="L56" s="38"/>
      <c r="M56" s="38"/>
      <c r="N56" s="38"/>
      <c r="O56" s="38"/>
      <c r="P56" s="38"/>
    </row>
    <row r="57" spans="1:16" x14ac:dyDescent="0.3">
      <c r="A57" s="45"/>
      <c r="B57" s="64" t="str">
        <f>'KEY PROJECT INFORMATION'!C44</f>
        <v>Name:</v>
      </c>
      <c r="C57" s="64"/>
      <c r="D57" s="46" t="str">
        <f>SUBSTITUTE(SUBSTITUTE(B57,"'",""),"Name:","")</f>
        <v/>
      </c>
      <c r="E57" s="46" t="str">
        <f>D57</f>
        <v/>
      </c>
      <c r="F57" s="46"/>
      <c r="G57" s="46"/>
      <c r="H57" s="46"/>
      <c r="I57" s="46"/>
      <c r="J57" s="54"/>
      <c r="K57" s="38"/>
      <c r="L57" s="38"/>
      <c r="M57" s="38"/>
      <c r="N57" s="38"/>
      <c r="O57" s="38"/>
      <c r="P57" s="38"/>
    </row>
    <row r="58" spans="1:16" x14ac:dyDescent="0.3">
      <c r="A58" s="45"/>
      <c r="B58" s="64" t="str">
        <f>'KEY PROJECT INFORMATION'!C45</f>
        <v>Email:</v>
      </c>
      <c r="C58" s="64"/>
      <c r="D58" s="46" t="str">
        <f>SUBSTITUTE(SUBSTITUTE(B58,"'","''"),"Email:","")</f>
        <v/>
      </c>
      <c r="E58" s="46" t="str">
        <f>E57&amp;", "&amp;D58</f>
        <v xml:space="preserve">, </v>
      </c>
      <c r="F58" s="46"/>
      <c r="G58" s="46"/>
      <c r="H58" s="46"/>
      <c r="I58" s="46"/>
      <c r="J58" s="54"/>
      <c r="K58" s="38"/>
      <c r="L58" s="38"/>
      <c r="M58" s="38"/>
      <c r="N58" s="38"/>
      <c r="O58" s="38"/>
      <c r="P58" s="38"/>
    </row>
    <row r="59" spans="1:16" x14ac:dyDescent="0.3">
      <c r="A59" s="45"/>
      <c r="B59" s="64" t="str">
        <f>'KEY PROJECT INFORMATION'!C46</f>
        <v>Tel no:</v>
      </c>
      <c r="C59" s="64"/>
      <c r="D59" s="46" t="str">
        <f>SUBSTITUTE(SUBSTITUTE(B59,"'","''"),"Tel no:","")</f>
        <v/>
      </c>
      <c r="E59" s="55" t="str">
        <f>E58&amp;", "&amp;D59</f>
        <v xml:space="preserve">, , </v>
      </c>
      <c r="F59" s="46"/>
      <c r="G59" s="46"/>
      <c r="H59" s="46"/>
      <c r="I59" s="46"/>
      <c r="J59" s="54"/>
      <c r="K59" s="38"/>
      <c r="L59" s="38"/>
      <c r="M59" s="38"/>
      <c r="N59" s="38"/>
      <c r="O59" s="38"/>
      <c r="P59" s="38"/>
    </row>
    <row r="60" spans="1:16" x14ac:dyDescent="0.3">
      <c r="A60" s="45"/>
      <c r="B60" s="46"/>
      <c r="C60" s="46"/>
      <c r="D60" s="46"/>
      <c r="E60" s="46"/>
      <c r="F60" s="46"/>
      <c r="G60" s="46"/>
      <c r="H60" s="46"/>
      <c r="I60" s="46"/>
      <c r="J60" s="54"/>
      <c r="K60" s="38"/>
      <c r="L60" s="38"/>
      <c r="M60" s="38"/>
      <c r="N60" s="38"/>
      <c r="O60" s="38"/>
      <c r="P60" s="38"/>
    </row>
    <row r="61" spans="1:16" ht="17.25" thickBot="1" x14ac:dyDescent="0.35">
      <c r="A61" s="56"/>
      <c r="B61" s="57"/>
      <c r="C61" s="57"/>
      <c r="D61" s="57"/>
      <c r="E61" s="57"/>
      <c r="F61" s="57"/>
      <c r="G61" s="57"/>
      <c r="H61" s="57"/>
      <c r="I61" s="57"/>
      <c r="J61" s="58"/>
      <c r="K61" s="38"/>
      <c r="L61" s="38"/>
      <c r="M61" s="38"/>
      <c r="N61" s="38"/>
      <c r="O61" s="38"/>
      <c r="P61" s="38"/>
    </row>
    <row r="62" spans="1:16" ht="17.25" thickBot="1" x14ac:dyDescent="0.35">
      <c r="A62" s="38"/>
      <c r="B62" s="38"/>
      <c r="C62" s="38"/>
      <c r="D62" s="38"/>
      <c r="E62" s="38"/>
      <c r="F62" s="38"/>
      <c r="G62" s="38"/>
      <c r="H62" s="38"/>
      <c r="I62" s="38"/>
      <c r="J62" s="38"/>
      <c r="K62" s="38"/>
      <c r="L62" s="38"/>
      <c r="M62" s="38"/>
      <c r="N62" s="38"/>
      <c r="O62" s="38"/>
      <c r="P62" s="38"/>
    </row>
    <row r="63" spans="1:16" x14ac:dyDescent="0.3">
      <c r="A63" s="59" t="s">
        <v>23</v>
      </c>
      <c r="B63" s="42"/>
      <c r="C63" s="42"/>
      <c r="D63" s="42"/>
      <c r="E63" s="42"/>
      <c r="F63" s="42"/>
      <c r="G63" s="42"/>
      <c r="H63" s="42"/>
      <c r="I63" s="42"/>
      <c r="J63" s="53"/>
      <c r="K63" s="38"/>
      <c r="L63" s="38"/>
      <c r="M63" s="38"/>
      <c r="N63" s="38"/>
      <c r="O63" s="38"/>
      <c r="P63" s="38"/>
    </row>
    <row r="64" spans="1:16" x14ac:dyDescent="0.3">
      <c r="A64" s="45"/>
      <c r="B64" s="46" t="str">
        <f>'KEY PROJECT INFORMATION'!C47</f>
        <v>Name:</v>
      </c>
      <c r="C64" s="46"/>
      <c r="D64" s="46" t="str">
        <f>SUBSTITUTE(SUBSTITUTE(B64,"'",""),"Name:","")</f>
        <v/>
      </c>
      <c r="E64" s="46" t="str">
        <f>D64</f>
        <v/>
      </c>
      <c r="F64" s="46"/>
      <c r="G64" s="46"/>
      <c r="H64" s="46"/>
      <c r="I64" s="46"/>
      <c r="J64" s="54"/>
      <c r="K64" s="38"/>
      <c r="L64" s="38"/>
      <c r="M64" s="38"/>
      <c r="N64" s="38"/>
      <c r="O64" s="38"/>
      <c r="P64" s="38"/>
    </row>
    <row r="65" spans="1:16" x14ac:dyDescent="0.3">
      <c r="A65" s="45"/>
      <c r="B65" s="46" t="str">
        <f>'KEY PROJECT INFORMATION'!C48</f>
        <v>Email:</v>
      </c>
      <c r="C65" s="46"/>
      <c r="D65" s="46" t="str">
        <f>SUBSTITUTE(SUBSTITUTE(B65,"'","''"),"Email:","")</f>
        <v/>
      </c>
      <c r="E65" s="46" t="str">
        <f>E64&amp;", "&amp;D65</f>
        <v xml:space="preserve">, </v>
      </c>
      <c r="F65" s="46"/>
      <c r="G65" s="46"/>
      <c r="H65" s="46"/>
      <c r="I65" s="46"/>
      <c r="J65" s="54"/>
      <c r="K65" s="38"/>
      <c r="L65" s="38"/>
      <c r="M65" s="38"/>
      <c r="N65" s="38"/>
      <c r="O65" s="38"/>
      <c r="P65" s="38"/>
    </row>
    <row r="66" spans="1:16" x14ac:dyDescent="0.3">
      <c r="A66" s="45"/>
      <c r="B66" s="46" t="str">
        <f>'KEY PROJECT INFORMATION'!C49</f>
        <v>Tel no:</v>
      </c>
      <c r="C66" s="46"/>
      <c r="D66" s="46" t="str">
        <f>SUBSTITUTE(SUBSTITUTE(B66,"'","''"),"Tel no:","")</f>
        <v/>
      </c>
      <c r="E66" s="55" t="str">
        <f>E65&amp;", "&amp;D66</f>
        <v xml:space="preserve">, , </v>
      </c>
      <c r="F66" s="46"/>
      <c r="G66" s="46"/>
      <c r="H66" s="46"/>
      <c r="I66" s="46"/>
      <c r="J66" s="54"/>
      <c r="K66" s="38"/>
      <c r="L66" s="38"/>
      <c r="M66" s="38"/>
      <c r="N66" s="38"/>
      <c r="O66" s="38"/>
      <c r="P66" s="38"/>
    </row>
    <row r="67" spans="1:16" x14ac:dyDescent="0.3">
      <c r="A67" s="45"/>
      <c r="B67" s="46"/>
      <c r="C67" s="46"/>
      <c r="D67" s="46"/>
      <c r="E67" s="46"/>
      <c r="F67" s="46"/>
      <c r="G67" s="46"/>
      <c r="H67" s="46"/>
      <c r="I67" s="46"/>
      <c r="J67" s="54"/>
      <c r="K67" s="38"/>
      <c r="L67" s="38"/>
      <c r="M67" s="38"/>
      <c r="N67" s="38"/>
      <c r="O67" s="38"/>
      <c r="P67" s="38"/>
    </row>
    <row r="68" spans="1:16" x14ac:dyDescent="0.3">
      <c r="A68" s="45"/>
      <c r="B68" s="46"/>
      <c r="C68" s="46"/>
      <c r="D68" s="46"/>
      <c r="E68" s="46"/>
      <c r="F68" s="46"/>
      <c r="G68" s="46"/>
      <c r="H68" s="46"/>
      <c r="I68" s="46"/>
      <c r="J68" s="54"/>
      <c r="K68" s="38"/>
      <c r="L68" s="38"/>
      <c r="M68" s="38"/>
      <c r="N68" s="38"/>
      <c r="O68" s="38"/>
      <c r="P68" s="38"/>
    </row>
    <row r="69" spans="1:16" ht="17.25" thickBot="1" x14ac:dyDescent="0.35">
      <c r="A69" s="56"/>
      <c r="B69" s="57"/>
      <c r="C69" s="57"/>
      <c r="D69" s="57"/>
      <c r="E69" s="57"/>
      <c r="F69" s="57"/>
      <c r="G69" s="57"/>
      <c r="H69" s="57"/>
      <c r="I69" s="57"/>
      <c r="J69" s="58"/>
      <c r="K69" s="38"/>
      <c r="L69" s="38"/>
      <c r="M69" s="38"/>
      <c r="N69" s="38"/>
      <c r="O69" s="38"/>
      <c r="P69" s="38"/>
    </row>
    <row r="70" spans="1:16" ht="17.25" thickBot="1" x14ac:dyDescent="0.35">
      <c r="A70" s="38"/>
      <c r="B70" s="38"/>
      <c r="C70" s="38"/>
      <c r="D70" s="38"/>
      <c r="E70" s="38"/>
      <c r="F70" s="38"/>
      <c r="G70" s="38"/>
      <c r="H70" s="38"/>
      <c r="I70" s="38"/>
      <c r="J70" s="38"/>
      <c r="K70" s="38"/>
      <c r="L70" s="38"/>
      <c r="M70" s="38"/>
      <c r="N70" s="38"/>
      <c r="O70" s="38"/>
      <c r="P70" s="38"/>
    </row>
    <row r="71" spans="1:16" x14ac:dyDescent="0.3">
      <c r="A71" s="59" t="s">
        <v>707</v>
      </c>
      <c r="B71" s="42"/>
      <c r="C71" s="42"/>
      <c r="D71" s="42"/>
      <c r="E71" s="42"/>
      <c r="F71" s="42"/>
      <c r="G71" s="42"/>
      <c r="H71" s="42"/>
      <c r="I71" s="42"/>
      <c r="J71" s="53"/>
      <c r="K71" s="38"/>
      <c r="L71" s="38"/>
      <c r="M71" s="38"/>
      <c r="N71" s="38"/>
      <c r="O71" s="38"/>
      <c r="P71" s="38"/>
    </row>
    <row r="72" spans="1:16" x14ac:dyDescent="0.3">
      <c r="A72" s="45"/>
      <c r="B72" s="46" t="str">
        <f>'KEY PROJECT INFORMATION'!C53</f>
        <v>Name:</v>
      </c>
      <c r="C72" s="46"/>
      <c r="D72" s="46" t="str">
        <f>SUBSTITUTE(SUBSTITUTE(B72,"'",""),"Name:","")</f>
        <v/>
      </c>
      <c r="E72" s="46" t="str">
        <f>D72</f>
        <v/>
      </c>
      <c r="F72" s="46"/>
      <c r="G72" s="46"/>
      <c r="H72" s="46"/>
      <c r="I72" s="46"/>
      <c r="J72" s="54"/>
      <c r="K72" s="38"/>
      <c r="L72" s="38"/>
      <c r="M72" s="38"/>
      <c r="N72" s="38"/>
      <c r="O72" s="38"/>
      <c r="P72" s="38"/>
    </row>
    <row r="73" spans="1:16" x14ac:dyDescent="0.3">
      <c r="A73" s="45"/>
      <c r="B73" s="46" t="str">
        <f>'KEY PROJECT INFORMATION'!C54</f>
        <v>Email:</v>
      </c>
      <c r="C73" s="46"/>
      <c r="D73" s="46" t="str">
        <f>SUBSTITUTE(SUBSTITUTE(B73,"'","''"),"Email:","")</f>
        <v/>
      </c>
      <c r="E73" s="46" t="str">
        <f>E72&amp;", "&amp;D73</f>
        <v xml:space="preserve">, </v>
      </c>
      <c r="F73" s="46"/>
      <c r="G73" s="46"/>
      <c r="H73" s="46"/>
      <c r="I73" s="46"/>
      <c r="J73" s="54"/>
      <c r="K73" s="38"/>
      <c r="L73" s="38"/>
      <c r="M73" s="38"/>
      <c r="N73" s="38"/>
      <c r="O73" s="38"/>
      <c r="P73" s="38"/>
    </row>
    <row r="74" spans="1:16" x14ac:dyDescent="0.3">
      <c r="A74" s="45"/>
      <c r="B74" s="46" t="str">
        <f>'KEY PROJECT INFORMATION'!C55</f>
        <v>Tel no:</v>
      </c>
      <c r="C74" s="46"/>
      <c r="D74" s="46" t="str">
        <f>SUBSTITUTE(SUBSTITUTE(B74,"'","''"),"Tel no:","")</f>
        <v/>
      </c>
      <c r="E74" s="55" t="str">
        <f>E73&amp;", "&amp;D74</f>
        <v xml:space="preserve">, , </v>
      </c>
      <c r="F74" s="46"/>
      <c r="G74" s="46"/>
      <c r="H74" s="46"/>
      <c r="I74" s="46"/>
      <c r="J74" s="54"/>
      <c r="K74" s="38"/>
      <c r="L74" s="38"/>
      <c r="M74" s="38"/>
      <c r="N74" s="38"/>
      <c r="O74" s="38"/>
      <c r="P74" s="38"/>
    </row>
    <row r="75" spans="1:16" x14ac:dyDescent="0.3">
      <c r="A75" s="45"/>
      <c r="B75" s="46"/>
      <c r="C75" s="46"/>
      <c r="D75" s="46"/>
      <c r="E75" s="46"/>
      <c r="F75" s="46"/>
      <c r="G75" s="46"/>
      <c r="H75" s="46"/>
      <c r="I75" s="46"/>
      <c r="J75" s="54"/>
      <c r="K75" s="38"/>
      <c r="L75" s="38"/>
      <c r="M75" s="38"/>
      <c r="N75" s="38"/>
      <c r="O75" s="38"/>
      <c r="P75" s="38"/>
    </row>
    <row r="76" spans="1:16" x14ac:dyDescent="0.3">
      <c r="A76" s="45"/>
      <c r="B76" s="46"/>
      <c r="C76" s="46"/>
      <c r="D76" s="46"/>
      <c r="E76" s="46"/>
      <c r="F76" s="46"/>
      <c r="G76" s="46"/>
      <c r="H76" s="46"/>
      <c r="I76" s="46"/>
      <c r="J76" s="54"/>
      <c r="K76" s="38"/>
      <c r="L76" s="38"/>
      <c r="M76" s="38"/>
      <c r="N76" s="38"/>
      <c r="O76" s="38"/>
      <c r="P76" s="38"/>
    </row>
    <row r="77" spans="1:16" ht="17.25" thickBot="1" x14ac:dyDescent="0.35">
      <c r="A77" s="56"/>
      <c r="B77" s="57"/>
      <c r="C77" s="57"/>
      <c r="D77" s="57"/>
      <c r="E77" s="57"/>
      <c r="F77" s="57"/>
      <c r="G77" s="57"/>
      <c r="H77" s="57"/>
      <c r="I77" s="57"/>
      <c r="J77" s="58"/>
      <c r="K77" s="38"/>
      <c r="L77" s="38"/>
      <c r="M77" s="38"/>
      <c r="N77" s="38"/>
      <c r="O77" s="38"/>
      <c r="P77" s="38"/>
    </row>
    <row r="78" spans="1:16" ht="17.25" thickBot="1" x14ac:dyDescent="0.35">
      <c r="A78" s="38"/>
      <c r="B78" s="38"/>
      <c r="C78" s="38"/>
      <c r="D78" s="38"/>
      <c r="E78" s="38"/>
      <c r="F78" s="38"/>
      <c r="G78" s="38"/>
      <c r="H78" s="38"/>
      <c r="I78" s="38"/>
      <c r="J78" s="38"/>
      <c r="K78" s="38"/>
      <c r="L78" s="38"/>
      <c r="M78" s="38"/>
      <c r="N78" s="38"/>
      <c r="O78" s="38"/>
      <c r="P78" s="38"/>
    </row>
    <row r="79" spans="1:16" x14ac:dyDescent="0.3">
      <c r="A79" s="59" t="s">
        <v>708</v>
      </c>
      <c r="B79" s="42"/>
      <c r="C79" s="42"/>
      <c r="D79" s="42"/>
      <c r="E79" s="42"/>
      <c r="F79" s="42"/>
      <c r="G79" s="42"/>
      <c r="H79" s="42"/>
      <c r="I79" s="42"/>
      <c r="J79" s="53"/>
      <c r="K79" s="38"/>
      <c r="L79" s="38"/>
      <c r="M79" s="38"/>
      <c r="N79" s="38"/>
      <c r="O79" s="38"/>
      <c r="P79" s="38"/>
    </row>
    <row r="80" spans="1:16" x14ac:dyDescent="0.3">
      <c r="A80" s="45"/>
      <c r="B80" s="46" t="str">
        <f>'KEY PROJECT INFORMATION'!C56</f>
        <v>Name:</v>
      </c>
      <c r="C80" s="46"/>
      <c r="D80" s="46" t="str">
        <f>SUBSTITUTE(SUBSTITUTE(B80,"'",""),"Name:","")</f>
        <v/>
      </c>
      <c r="E80" s="46" t="str">
        <f>D80</f>
        <v/>
      </c>
      <c r="F80" s="46"/>
      <c r="G80" s="46"/>
      <c r="H80" s="46"/>
      <c r="I80" s="46"/>
      <c r="J80" s="54"/>
      <c r="K80" s="38"/>
      <c r="L80" s="38"/>
      <c r="M80" s="38"/>
      <c r="N80" s="38"/>
      <c r="O80" s="38"/>
      <c r="P80" s="38"/>
    </row>
    <row r="81" spans="1:16" x14ac:dyDescent="0.3">
      <c r="A81" s="45"/>
      <c r="B81" s="46" t="str">
        <f>'KEY PROJECT INFORMATION'!C57</f>
        <v>Email:</v>
      </c>
      <c r="C81" s="46"/>
      <c r="D81" s="46" t="str">
        <f>SUBSTITUTE(SUBSTITUTE(B81,"'","''"),"Email:","")</f>
        <v/>
      </c>
      <c r="E81" s="46" t="str">
        <f>E80&amp;", "&amp;D81</f>
        <v xml:space="preserve">, </v>
      </c>
      <c r="F81" s="46"/>
      <c r="G81" s="46"/>
      <c r="H81" s="46"/>
      <c r="I81" s="46"/>
      <c r="J81" s="54"/>
      <c r="K81" s="38"/>
      <c r="L81" s="38"/>
      <c r="M81" s="38"/>
      <c r="N81" s="38"/>
      <c r="O81" s="38"/>
      <c r="P81" s="38"/>
    </row>
    <row r="82" spans="1:16" x14ac:dyDescent="0.3">
      <c r="A82" s="45"/>
      <c r="B82" s="46" t="str">
        <f>'KEY PROJECT INFORMATION'!C58</f>
        <v>Tel no:</v>
      </c>
      <c r="C82" s="46"/>
      <c r="D82" s="46" t="str">
        <f>SUBSTITUTE(SUBSTITUTE(B82,"'","''"),"Tel no:","")</f>
        <v/>
      </c>
      <c r="E82" s="55" t="str">
        <f>E81&amp;", "&amp;D82</f>
        <v xml:space="preserve">, , </v>
      </c>
      <c r="F82" s="46"/>
      <c r="G82" s="46"/>
      <c r="H82" s="46"/>
      <c r="I82" s="46"/>
      <c r="J82" s="54"/>
      <c r="K82" s="38"/>
      <c r="L82" s="38"/>
      <c r="M82" s="38"/>
      <c r="N82" s="38"/>
      <c r="O82" s="38"/>
      <c r="P82" s="38"/>
    </row>
    <row r="83" spans="1:16" x14ac:dyDescent="0.3">
      <c r="A83" s="45"/>
      <c r="B83" s="46"/>
      <c r="C83" s="46"/>
      <c r="D83" s="46"/>
      <c r="E83" s="46"/>
      <c r="F83" s="46"/>
      <c r="G83" s="46"/>
      <c r="H83" s="46"/>
      <c r="I83" s="46"/>
      <c r="J83" s="54"/>
      <c r="K83" s="38"/>
      <c r="L83" s="38"/>
      <c r="M83" s="38"/>
      <c r="N83" s="38"/>
      <c r="O83" s="38"/>
      <c r="P83" s="38"/>
    </row>
    <row r="84" spans="1:16" ht="17.25" thickBot="1" x14ac:dyDescent="0.35">
      <c r="A84" s="56"/>
      <c r="B84" s="57"/>
      <c r="C84" s="57"/>
      <c r="D84" s="57"/>
      <c r="E84" s="57"/>
      <c r="F84" s="57"/>
      <c r="G84" s="57"/>
      <c r="H84" s="57"/>
      <c r="I84" s="57"/>
      <c r="J84" s="58"/>
      <c r="K84" s="38"/>
      <c r="L84" s="38"/>
      <c r="M84" s="38"/>
      <c r="N84" s="38"/>
      <c r="O84" s="38"/>
      <c r="P84" s="38"/>
    </row>
    <row r="85" spans="1:16" ht="17.25" thickBot="1" x14ac:dyDescent="0.35">
      <c r="A85" s="38"/>
      <c r="B85" s="38"/>
      <c r="C85" s="38"/>
      <c r="D85" s="38"/>
      <c r="E85" s="38"/>
      <c r="F85" s="38"/>
      <c r="G85" s="38"/>
      <c r="H85" s="38"/>
      <c r="I85" s="38"/>
      <c r="J85" s="38"/>
      <c r="K85" s="38"/>
      <c r="L85" s="38"/>
      <c r="M85" s="38"/>
      <c r="N85" s="38"/>
      <c r="O85" s="38"/>
      <c r="P85" s="38"/>
    </row>
    <row r="86" spans="1:16" x14ac:dyDescent="0.3">
      <c r="A86" s="59" t="s">
        <v>710</v>
      </c>
      <c r="B86" s="42"/>
      <c r="C86" s="42"/>
      <c r="D86" s="42"/>
      <c r="E86" s="42"/>
      <c r="F86" s="42"/>
      <c r="G86" s="42"/>
      <c r="H86" s="42"/>
      <c r="I86" s="42"/>
      <c r="J86" s="53"/>
      <c r="K86" s="38"/>
      <c r="L86" s="38"/>
      <c r="M86" s="38"/>
      <c r="N86" s="38"/>
      <c r="O86" s="38"/>
      <c r="P86" s="38"/>
    </row>
    <row r="87" spans="1:16" x14ac:dyDescent="0.3">
      <c r="A87" s="45"/>
      <c r="B87" s="46" t="str">
        <f>'KEY PROJECT INFORMATION'!C50</f>
        <v>Name:</v>
      </c>
      <c r="C87" s="46"/>
      <c r="D87" s="46" t="str">
        <f>SUBSTITUTE(SUBSTITUTE(B87,"'",""),"Name:","")</f>
        <v/>
      </c>
      <c r="E87" s="46" t="str">
        <f>D87</f>
        <v/>
      </c>
      <c r="F87" s="46"/>
      <c r="G87" s="46"/>
      <c r="H87" s="46"/>
      <c r="I87" s="46"/>
      <c r="J87" s="54"/>
      <c r="K87" s="38"/>
      <c r="L87" s="38"/>
      <c r="M87" s="38"/>
      <c r="N87" s="38"/>
      <c r="O87" s="38"/>
      <c r="P87" s="38"/>
    </row>
    <row r="88" spans="1:16" x14ac:dyDescent="0.3">
      <c r="A88" s="45"/>
      <c r="B88" s="46" t="str">
        <f>'KEY PROJECT INFORMATION'!C51</f>
        <v>Email:</v>
      </c>
      <c r="C88" s="46"/>
      <c r="D88" s="46" t="str">
        <f>SUBSTITUTE(SUBSTITUTE(B88,"'","''"),"Email:","")</f>
        <v/>
      </c>
      <c r="E88" s="46" t="str">
        <f>E87&amp;", "&amp;D88</f>
        <v xml:space="preserve">, </v>
      </c>
      <c r="F88" s="46"/>
      <c r="G88" s="46"/>
      <c r="H88" s="46"/>
      <c r="I88" s="46"/>
      <c r="J88" s="54"/>
      <c r="K88" s="38"/>
      <c r="L88" s="38"/>
      <c r="M88" s="38"/>
      <c r="N88" s="38"/>
      <c r="O88" s="38"/>
      <c r="P88" s="38"/>
    </row>
    <row r="89" spans="1:16" x14ac:dyDescent="0.3">
      <c r="A89" s="45"/>
      <c r="B89" s="46" t="str">
        <f>'KEY PROJECT INFORMATION'!C52</f>
        <v>Tel no:</v>
      </c>
      <c r="C89" s="46"/>
      <c r="D89" s="46" t="str">
        <f>SUBSTITUTE(SUBSTITUTE(B89,"'","''"),"Tel no:","")</f>
        <v/>
      </c>
      <c r="E89" s="55" t="str">
        <f>E88&amp;", "&amp;D89</f>
        <v xml:space="preserve">, , </v>
      </c>
      <c r="F89" s="46"/>
      <c r="G89" s="46"/>
      <c r="H89" s="46"/>
      <c r="I89" s="46"/>
      <c r="J89" s="54"/>
      <c r="K89" s="38"/>
      <c r="L89" s="38"/>
      <c r="M89" s="38"/>
      <c r="N89" s="38"/>
      <c r="O89" s="38"/>
      <c r="P89" s="38"/>
    </row>
    <row r="90" spans="1:16" x14ac:dyDescent="0.3">
      <c r="A90" s="45"/>
      <c r="B90" s="46"/>
      <c r="C90" s="46"/>
      <c r="D90" s="46"/>
      <c r="E90" s="46"/>
      <c r="F90" s="46"/>
      <c r="G90" s="46"/>
      <c r="H90" s="46"/>
      <c r="I90" s="46"/>
      <c r="J90" s="54"/>
      <c r="K90" s="38"/>
      <c r="L90" s="38"/>
      <c r="M90" s="38"/>
      <c r="N90" s="38"/>
      <c r="O90" s="38"/>
      <c r="P90" s="38"/>
    </row>
    <row r="91" spans="1:16" x14ac:dyDescent="0.3">
      <c r="A91" s="45"/>
      <c r="B91" s="46"/>
      <c r="C91" s="46"/>
      <c r="D91" s="46"/>
      <c r="E91" s="46"/>
      <c r="F91" s="46"/>
      <c r="G91" s="46"/>
      <c r="H91" s="46"/>
      <c r="I91" s="46"/>
      <c r="J91" s="54"/>
      <c r="K91" s="38"/>
      <c r="L91" s="38"/>
      <c r="M91" s="38"/>
      <c r="N91" s="38"/>
      <c r="O91" s="38"/>
      <c r="P91" s="38"/>
    </row>
    <row r="92" spans="1:16" ht="17.25" thickBot="1" x14ac:dyDescent="0.35">
      <c r="A92" s="56"/>
      <c r="B92" s="57"/>
      <c r="C92" s="57"/>
      <c r="D92" s="57"/>
      <c r="E92" s="57"/>
      <c r="F92" s="57"/>
      <c r="G92" s="57"/>
      <c r="H92" s="57"/>
      <c r="I92" s="57"/>
      <c r="J92" s="58"/>
      <c r="K92" s="38"/>
      <c r="L92" s="38"/>
      <c r="M92" s="38"/>
      <c r="N92" s="38"/>
      <c r="O92" s="38"/>
      <c r="P92" s="38"/>
    </row>
    <row r="93" spans="1:16" x14ac:dyDescent="0.3">
      <c r="A93" s="38"/>
      <c r="B93" s="38"/>
      <c r="C93" s="38"/>
      <c r="D93" s="38"/>
      <c r="E93" s="38"/>
      <c r="F93" s="38"/>
      <c r="G93" s="38"/>
      <c r="H93" s="38"/>
      <c r="I93" s="38"/>
      <c r="J93" s="38"/>
      <c r="K93" s="38"/>
      <c r="L93" s="38"/>
      <c r="M93" s="38"/>
      <c r="N93" s="38"/>
      <c r="O93" s="38"/>
      <c r="P93" s="38"/>
    </row>
    <row r="94" spans="1:16" x14ac:dyDescent="0.3">
      <c r="A94" s="38"/>
      <c r="B94" s="38"/>
      <c r="C94" s="38"/>
      <c r="D94" s="38"/>
      <c r="E94" s="38"/>
      <c r="F94" s="38"/>
      <c r="G94" s="38"/>
      <c r="H94" s="38"/>
      <c r="I94" s="38"/>
      <c r="J94" s="38"/>
      <c r="K94" s="38"/>
      <c r="L94" s="38"/>
      <c r="M94" s="38"/>
      <c r="N94" s="38"/>
      <c r="O94" s="38"/>
      <c r="P94" s="38"/>
    </row>
    <row r="95" spans="1:16" x14ac:dyDescent="0.3">
      <c r="A95" s="38"/>
      <c r="B95" s="38"/>
      <c r="C95" s="38"/>
      <c r="D95" s="38"/>
      <c r="E95" s="38"/>
      <c r="F95" s="38"/>
      <c r="G95" s="38"/>
      <c r="H95" s="38"/>
      <c r="I95" s="38"/>
      <c r="J95" s="38"/>
      <c r="K95" s="38"/>
      <c r="L95" s="38"/>
      <c r="M95" s="38"/>
      <c r="N95" s="38"/>
      <c r="O95" s="38"/>
      <c r="P95" s="38"/>
    </row>
    <row r="96" spans="1:16" x14ac:dyDescent="0.3">
      <c r="A96" s="38"/>
      <c r="B96" s="38"/>
      <c r="C96" s="38"/>
      <c r="D96" s="38"/>
      <c r="E96" s="38"/>
      <c r="F96" s="38"/>
      <c r="G96" s="38"/>
      <c r="H96" s="38"/>
      <c r="I96" s="38"/>
      <c r="J96" s="38"/>
      <c r="K96" s="38"/>
      <c r="L96" s="38"/>
      <c r="M96" s="38"/>
      <c r="N96" s="38"/>
      <c r="O96" s="38"/>
      <c r="P96" s="38"/>
    </row>
    <row r="97" spans="1:16" x14ac:dyDescent="0.3">
      <c r="A97" s="38"/>
      <c r="B97" s="38"/>
      <c r="C97" s="38"/>
      <c r="D97" s="38"/>
      <c r="E97" s="38"/>
      <c r="F97" s="38"/>
      <c r="G97" s="38"/>
      <c r="H97" s="38"/>
      <c r="I97" s="38"/>
      <c r="J97" s="38"/>
      <c r="K97" s="38"/>
      <c r="L97" s="38"/>
      <c r="M97" s="38"/>
      <c r="N97" s="38"/>
      <c r="O97" s="38"/>
      <c r="P97" s="38"/>
    </row>
    <row r="98" spans="1:16" x14ac:dyDescent="0.3">
      <c r="A98" s="38"/>
      <c r="B98" s="38"/>
      <c r="C98" s="38"/>
      <c r="D98" s="38"/>
      <c r="E98" s="38"/>
      <c r="F98" s="38"/>
      <c r="G98" s="38"/>
      <c r="H98" s="38"/>
      <c r="I98" s="38"/>
      <c r="J98" s="38"/>
      <c r="K98" s="38"/>
      <c r="L98" s="38"/>
      <c r="M98" s="38"/>
      <c r="N98" s="38"/>
      <c r="O98" s="38"/>
      <c r="P98" s="38"/>
    </row>
    <row r="99" spans="1:16" x14ac:dyDescent="0.3">
      <c r="A99" s="38"/>
      <c r="B99" s="38"/>
      <c r="C99" s="38"/>
      <c r="D99" s="38"/>
      <c r="E99" s="38"/>
      <c r="F99" s="38"/>
      <c r="G99" s="38"/>
      <c r="H99" s="38"/>
      <c r="I99" s="38"/>
      <c r="J99" s="38"/>
      <c r="K99" s="38"/>
      <c r="L99" s="38"/>
      <c r="M99" s="38"/>
      <c r="N99" s="38"/>
      <c r="O99" s="38"/>
      <c r="P99" s="38"/>
    </row>
    <row r="100" spans="1:16" x14ac:dyDescent="0.3">
      <c r="A100" s="38"/>
      <c r="B100" s="38"/>
      <c r="C100" s="38"/>
      <c r="D100" s="38"/>
      <c r="E100" s="38"/>
      <c r="F100" s="38"/>
      <c r="G100" s="38"/>
      <c r="H100" s="38"/>
      <c r="I100" s="38"/>
      <c r="J100" s="38"/>
      <c r="K100" s="38"/>
      <c r="L100" s="38"/>
      <c r="M100" s="38"/>
      <c r="N100" s="38"/>
      <c r="O100" s="38"/>
      <c r="P100" s="38"/>
    </row>
    <row r="101" spans="1:16" x14ac:dyDescent="0.3">
      <c r="A101" s="38"/>
      <c r="B101" s="38"/>
      <c r="C101" s="38"/>
      <c r="D101" s="38"/>
      <c r="E101" s="38"/>
      <c r="F101" s="38"/>
      <c r="G101" s="38"/>
      <c r="H101" s="38"/>
      <c r="I101" s="38"/>
      <c r="J101" s="38"/>
      <c r="K101" s="38"/>
      <c r="L101" s="38"/>
      <c r="M101" s="38"/>
      <c r="N101" s="38"/>
      <c r="O101" s="38"/>
      <c r="P101" s="38"/>
    </row>
    <row r="102" spans="1:16" x14ac:dyDescent="0.3">
      <c r="A102" s="38"/>
      <c r="B102" s="38"/>
      <c r="C102" s="38"/>
      <c r="D102" s="38"/>
      <c r="E102" s="38"/>
      <c r="F102" s="38"/>
      <c r="G102" s="38"/>
      <c r="H102" s="38"/>
      <c r="I102" s="38"/>
      <c r="J102" s="38"/>
      <c r="K102" s="38"/>
      <c r="L102" s="38"/>
      <c r="M102" s="38"/>
      <c r="N102" s="38"/>
      <c r="O102" s="38"/>
      <c r="P102" s="38"/>
    </row>
    <row r="103" spans="1:16" x14ac:dyDescent="0.3">
      <c r="A103" s="38"/>
      <c r="B103" s="38"/>
      <c r="C103" s="38"/>
      <c r="D103" s="38"/>
      <c r="E103" s="38"/>
      <c r="F103" s="38"/>
      <c r="G103" s="38"/>
      <c r="H103" s="38"/>
      <c r="I103" s="38"/>
      <c r="J103" s="38"/>
      <c r="K103" s="38"/>
      <c r="L103" s="38"/>
      <c r="M103" s="38"/>
      <c r="N103" s="38"/>
      <c r="O103" s="38"/>
      <c r="P103" s="38"/>
    </row>
    <row r="104" spans="1:16" x14ac:dyDescent="0.3">
      <c r="A104" s="38"/>
      <c r="B104" s="38"/>
      <c r="C104" s="38"/>
      <c r="D104" s="38"/>
      <c r="E104" s="38"/>
      <c r="F104" s="38"/>
      <c r="G104" s="38"/>
      <c r="H104" s="38"/>
      <c r="I104" s="38"/>
      <c r="J104" s="38"/>
      <c r="K104" s="38"/>
      <c r="L104" s="38"/>
      <c r="M104" s="38"/>
      <c r="N104" s="38"/>
      <c r="O104" s="38"/>
      <c r="P104" s="38"/>
    </row>
    <row r="105" spans="1:16" x14ac:dyDescent="0.3">
      <c r="A105" s="38"/>
      <c r="B105" s="38"/>
      <c r="C105" s="38"/>
      <c r="D105" s="38"/>
      <c r="E105" s="38"/>
      <c r="F105" s="38"/>
      <c r="G105" s="38"/>
      <c r="H105" s="38"/>
      <c r="I105" s="38"/>
      <c r="J105" s="38"/>
      <c r="K105" s="38"/>
      <c r="L105" s="38"/>
      <c r="M105" s="38"/>
      <c r="N105" s="38"/>
      <c r="O105" s="38"/>
      <c r="P105" s="38"/>
    </row>
    <row r="106" spans="1:16" x14ac:dyDescent="0.3">
      <c r="A106" s="38"/>
      <c r="B106" s="38"/>
      <c r="C106" s="38"/>
      <c r="D106" s="38"/>
      <c r="E106" s="38"/>
      <c r="F106" s="38"/>
      <c r="G106" s="38"/>
      <c r="H106" s="38"/>
      <c r="I106" s="38"/>
      <c r="J106" s="38"/>
      <c r="K106" s="38"/>
      <c r="L106" s="38"/>
      <c r="M106" s="38"/>
      <c r="N106" s="38"/>
      <c r="O106" s="38"/>
      <c r="P106" s="38"/>
    </row>
    <row r="107" spans="1:16" x14ac:dyDescent="0.3">
      <c r="A107" s="38"/>
      <c r="B107" s="38"/>
      <c r="C107" s="38"/>
      <c r="D107" s="38"/>
      <c r="E107" s="38"/>
      <c r="F107" s="38"/>
      <c r="G107" s="38"/>
      <c r="H107" s="38"/>
      <c r="I107" s="38"/>
      <c r="J107" s="38"/>
      <c r="K107" s="38"/>
      <c r="L107" s="38"/>
      <c r="M107" s="38"/>
      <c r="N107" s="38"/>
      <c r="O107" s="38"/>
      <c r="P107" s="38"/>
    </row>
    <row r="108" spans="1:16" x14ac:dyDescent="0.3">
      <c r="A108" s="38"/>
      <c r="B108" s="38"/>
      <c r="C108" s="38"/>
      <c r="D108" s="38"/>
      <c r="E108" s="38"/>
      <c r="F108" s="38"/>
      <c r="G108" s="38"/>
      <c r="H108" s="38"/>
      <c r="I108" s="38"/>
      <c r="J108" s="38"/>
      <c r="K108" s="38"/>
      <c r="L108" s="38"/>
      <c r="M108" s="38"/>
      <c r="N108" s="38"/>
      <c r="O108" s="38"/>
      <c r="P108" s="38"/>
    </row>
    <row r="109" spans="1:16" x14ac:dyDescent="0.3">
      <c r="A109" s="38"/>
      <c r="B109" s="38"/>
      <c r="C109" s="38"/>
      <c r="D109" s="38"/>
      <c r="E109" s="38"/>
      <c r="F109" s="38"/>
      <c r="G109" s="38"/>
      <c r="H109" s="38"/>
      <c r="I109" s="38"/>
      <c r="J109" s="38"/>
      <c r="K109" s="38"/>
      <c r="L109" s="38"/>
      <c r="M109" s="38"/>
      <c r="N109" s="38"/>
      <c r="O109" s="38"/>
      <c r="P109" s="38"/>
    </row>
    <row r="110" spans="1:16" x14ac:dyDescent="0.3">
      <c r="A110" s="38"/>
      <c r="B110" s="38"/>
      <c r="C110" s="38"/>
      <c r="D110" s="38"/>
      <c r="E110" s="38"/>
      <c r="F110" s="38"/>
      <c r="G110" s="38"/>
      <c r="H110" s="38"/>
      <c r="I110" s="38"/>
      <c r="J110" s="38"/>
      <c r="K110" s="38"/>
      <c r="L110" s="38"/>
      <c r="M110" s="38"/>
      <c r="N110" s="38"/>
      <c r="O110" s="38"/>
      <c r="P110" s="38"/>
    </row>
    <row r="111" spans="1:16" x14ac:dyDescent="0.3">
      <c r="A111" s="38"/>
      <c r="B111" s="38"/>
      <c r="C111" s="38"/>
      <c r="D111" s="38"/>
      <c r="E111" s="38"/>
      <c r="F111" s="38"/>
      <c r="G111" s="38"/>
      <c r="H111" s="38"/>
      <c r="I111" s="38"/>
      <c r="J111" s="38"/>
      <c r="K111" s="38"/>
      <c r="L111" s="38"/>
      <c r="M111" s="38"/>
      <c r="N111" s="38"/>
      <c r="O111" s="38"/>
      <c r="P111" s="38"/>
    </row>
    <row r="112" spans="1:16" x14ac:dyDescent="0.3">
      <c r="A112" s="38"/>
      <c r="B112" s="38"/>
      <c r="C112" s="38"/>
      <c r="D112" s="38"/>
      <c r="E112" s="38"/>
      <c r="F112" s="38"/>
      <c r="G112" s="38"/>
      <c r="H112" s="38"/>
      <c r="I112" s="38"/>
      <c r="J112" s="38"/>
      <c r="K112" s="38"/>
      <c r="L112" s="38"/>
      <c r="M112" s="38"/>
      <c r="N112" s="38"/>
      <c r="O112" s="38"/>
      <c r="P112" s="38"/>
    </row>
    <row r="113" spans="1:16" x14ac:dyDescent="0.3">
      <c r="A113" s="38"/>
      <c r="B113" s="38"/>
      <c r="C113" s="38"/>
      <c r="D113" s="38"/>
      <c r="E113" s="38"/>
      <c r="F113" s="38"/>
      <c r="G113" s="38"/>
      <c r="H113" s="38"/>
      <c r="I113" s="38"/>
      <c r="J113" s="38"/>
      <c r="K113" s="38"/>
      <c r="L113" s="38"/>
      <c r="M113" s="38"/>
      <c r="N113" s="38"/>
      <c r="O113" s="38"/>
      <c r="P113" s="38"/>
    </row>
    <row r="114" spans="1:16" x14ac:dyDescent="0.3">
      <c r="A114" s="38"/>
      <c r="B114" s="38"/>
      <c r="C114" s="38"/>
      <c r="D114" s="38"/>
      <c r="E114" s="38"/>
      <c r="F114" s="38"/>
      <c r="G114" s="38"/>
      <c r="H114" s="38"/>
      <c r="I114" s="38"/>
      <c r="J114" s="38"/>
      <c r="K114" s="38"/>
      <c r="L114" s="38"/>
      <c r="M114" s="38"/>
      <c r="N114" s="38"/>
      <c r="O114" s="38"/>
      <c r="P114" s="38"/>
    </row>
    <row r="115" spans="1:16" x14ac:dyDescent="0.3">
      <c r="A115" s="38"/>
      <c r="B115" s="38"/>
      <c r="C115" s="38"/>
      <c r="D115" s="38"/>
      <c r="E115" s="38"/>
      <c r="F115" s="38"/>
      <c r="G115" s="38"/>
      <c r="H115" s="38"/>
      <c r="I115" s="38"/>
      <c r="J115" s="38"/>
      <c r="K115" s="38"/>
      <c r="L115" s="38"/>
      <c r="M115" s="38"/>
      <c r="N115" s="38"/>
      <c r="O115" s="38"/>
      <c r="P115" s="38"/>
    </row>
    <row r="116" spans="1:16" x14ac:dyDescent="0.3">
      <c r="A116" s="38"/>
      <c r="B116" s="38"/>
      <c r="C116" s="38"/>
      <c r="D116" s="38"/>
      <c r="E116" s="38"/>
      <c r="F116" s="38"/>
      <c r="G116" s="38"/>
      <c r="H116" s="38"/>
      <c r="I116" s="38"/>
      <c r="J116" s="38"/>
      <c r="K116" s="38"/>
      <c r="L116" s="38"/>
      <c r="M116" s="38"/>
      <c r="N116" s="38"/>
      <c r="O116" s="38"/>
      <c r="P116" s="38"/>
    </row>
    <row r="117" spans="1:16" x14ac:dyDescent="0.3">
      <c r="A117" s="38"/>
      <c r="B117" s="38"/>
      <c r="C117" s="38"/>
      <c r="D117" s="38"/>
      <c r="E117" s="38"/>
      <c r="F117" s="38"/>
      <c r="G117" s="38"/>
      <c r="H117" s="38"/>
      <c r="I117" s="38"/>
      <c r="J117" s="38"/>
      <c r="K117" s="38"/>
      <c r="L117" s="38"/>
      <c r="M117" s="38"/>
      <c r="N117" s="38"/>
      <c r="O117" s="38"/>
      <c r="P117" s="38"/>
    </row>
    <row r="118" spans="1:16" x14ac:dyDescent="0.3">
      <c r="A118" s="38"/>
      <c r="B118" s="38"/>
      <c r="C118" s="38"/>
      <c r="D118" s="38"/>
      <c r="E118" s="38"/>
      <c r="F118" s="38"/>
      <c r="G118" s="38"/>
      <c r="H118" s="38"/>
      <c r="I118" s="38"/>
      <c r="J118" s="38"/>
      <c r="K118" s="38"/>
      <c r="L118" s="38"/>
      <c r="M118" s="38"/>
      <c r="N118" s="38"/>
      <c r="O118" s="38"/>
      <c r="P118" s="38"/>
    </row>
    <row r="119" spans="1:16" x14ac:dyDescent="0.3">
      <c r="A119" s="38"/>
      <c r="B119" s="38"/>
      <c r="C119" s="38"/>
      <c r="D119" s="38"/>
      <c r="E119" s="38"/>
      <c r="F119" s="38"/>
      <c r="G119" s="38"/>
      <c r="H119" s="38"/>
      <c r="I119" s="38"/>
      <c r="J119" s="38"/>
      <c r="K119" s="38"/>
      <c r="L119" s="38"/>
      <c r="M119" s="38"/>
      <c r="N119" s="38"/>
      <c r="O119" s="38"/>
      <c r="P119" s="38"/>
    </row>
    <row r="120" spans="1:16" x14ac:dyDescent="0.3">
      <c r="A120" s="38"/>
      <c r="B120" s="38"/>
      <c r="C120" s="38"/>
      <c r="D120" s="38"/>
      <c r="E120" s="38"/>
      <c r="F120" s="38"/>
      <c r="G120" s="38"/>
      <c r="H120" s="38"/>
      <c r="I120" s="38"/>
      <c r="J120" s="38"/>
      <c r="K120" s="38"/>
      <c r="L120" s="38"/>
      <c r="M120" s="38"/>
      <c r="N120" s="38"/>
      <c r="O120" s="38"/>
      <c r="P120" s="38"/>
    </row>
    <row r="121" spans="1:16" x14ac:dyDescent="0.3">
      <c r="A121" s="38"/>
      <c r="B121" s="38"/>
      <c r="C121" s="38"/>
      <c r="D121" s="38"/>
      <c r="E121" s="38"/>
      <c r="F121" s="38"/>
      <c r="G121" s="38"/>
      <c r="H121" s="38"/>
      <c r="I121" s="38"/>
      <c r="J121" s="38"/>
      <c r="K121" s="38"/>
      <c r="L121" s="38"/>
      <c r="M121" s="38"/>
      <c r="N121" s="38"/>
      <c r="O121" s="38"/>
      <c r="P121" s="38"/>
    </row>
    <row r="122" spans="1:16" x14ac:dyDescent="0.3">
      <c r="A122" s="38"/>
      <c r="B122" s="38"/>
      <c r="C122" s="38"/>
      <c r="D122" s="38"/>
      <c r="E122" s="38"/>
      <c r="F122" s="38"/>
      <c r="G122" s="38"/>
      <c r="H122" s="38"/>
      <c r="I122" s="38"/>
      <c r="J122" s="38"/>
      <c r="K122" s="38"/>
      <c r="L122" s="38"/>
      <c r="M122" s="38"/>
      <c r="N122" s="38"/>
      <c r="O122" s="38"/>
      <c r="P122" s="38"/>
    </row>
    <row r="123" spans="1:16" x14ac:dyDescent="0.3">
      <c r="A123" s="38"/>
      <c r="B123" s="38"/>
      <c r="C123" s="38"/>
      <c r="D123" s="38"/>
      <c r="E123" s="38"/>
      <c r="F123" s="38"/>
      <c r="G123" s="38"/>
      <c r="H123" s="38"/>
      <c r="I123" s="38"/>
      <c r="J123" s="38"/>
      <c r="K123" s="38"/>
      <c r="L123" s="38"/>
      <c r="M123" s="38"/>
      <c r="N123" s="38"/>
      <c r="O123" s="38"/>
      <c r="P123" s="38"/>
    </row>
    <row r="124" spans="1:16" x14ac:dyDescent="0.3">
      <c r="A124" s="38"/>
      <c r="B124" s="38"/>
      <c r="C124" s="38"/>
      <c r="D124" s="38"/>
      <c r="E124" s="38"/>
      <c r="F124" s="38"/>
      <c r="G124" s="38"/>
      <c r="H124" s="38"/>
      <c r="I124" s="38"/>
      <c r="J124" s="38"/>
      <c r="K124" s="38"/>
      <c r="L124" s="38"/>
      <c r="M124" s="38"/>
      <c r="N124" s="38"/>
      <c r="O124" s="38"/>
      <c r="P124" s="38"/>
    </row>
    <row r="125" spans="1:16" x14ac:dyDescent="0.3">
      <c r="A125" s="38"/>
      <c r="B125" s="38"/>
      <c r="C125" s="38"/>
      <c r="D125" s="38"/>
      <c r="E125" s="38"/>
      <c r="F125" s="38"/>
      <c r="G125" s="38"/>
      <c r="H125" s="38"/>
      <c r="I125" s="38"/>
      <c r="J125" s="38"/>
      <c r="K125" s="38"/>
      <c r="L125" s="38"/>
      <c r="M125" s="38"/>
      <c r="N125" s="38"/>
      <c r="O125" s="38"/>
      <c r="P125" s="38"/>
    </row>
    <row r="126" spans="1:16" x14ac:dyDescent="0.3">
      <c r="A126" s="38"/>
      <c r="B126" s="38"/>
      <c r="C126" s="38"/>
      <c r="D126" s="38"/>
      <c r="E126" s="38"/>
      <c r="F126" s="38"/>
      <c r="G126" s="38"/>
      <c r="H126" s="38"/>
      <c r="I126" s="38"/>
      <c r="J126" s="38"/>
      <c r="K126" s="38"/>
      <c r="L126" s="38"/>
      <c r="M126" s="38"/>
      <c r="N126" s="38"/>
      <c r="O126" s="38"/>
      <c r="P126" s="38"/>
    </row>
    <row r="127" spans="1:16" x14ac:dyDescent="0.3">
      <c r="A127" s="38"/>
      <c r="B127" s="38"/>
      <c r="C127" s="38"/>
      <c r="D127" s="38"/>
      <c r="E127" s="38"/>
      <c r="F127" s="38"/>
      <c r="G127" s="38"/>
      <c r="H127" s="38"/>
      <c r="I127" s="38"/>
      <c r="J127" s="38"/>
      <c r="K127" s="38"/>
      <c r="L127" s="38"/>
      <c r="M127" s="38"/>
      <c r="N127" s="38"/>
      <c r="O127" s="38"/>
      <c r="P127" s="38"/>
    </row>
    <row r="128" spans="1:16" x14ac:dyDescent="0.3">
      <c r="A128" s="38"/>
      <c r="B128" s="38"/>
      <c r="C128" s="38"/>
      <c r="D128" s="38"/>
      <c r="E128" s="38"/>
      <c r="F128" s="38"/>
      <c r="G128" s="38"/>
      <c r="H128" s="38"/>
      <c r="I128" s="38"/>
      <c r="J128" s="38"/>
      <c r="K128" s="38"/>
      <c r="L128" s="38"/>
      <c r="M128" s="38"/>
      <c r="N128" s="38"/>
      <c r="O128" s="38"/>
      <c r="P128" s="38"/>
    </row>
    <row r="129" spans="1:16" x14ac:dyDescent="0.3">
      <c r="A129" s="38"/>
      <c r="B129" s="38"/>
      <c r="C129" s="38"/>
      <c r="D129" s="38"/>
      <c r="E129" s="38"/>
      <c r="F129" s="38"/>
      <c r="G129" s="38"/>
      <c r="H129" s="38"/>
      <c r="I129" s="38"/>
      <c r="J129" s="38"/>
      <c r="K129" s="38"/>
      <c r="L129" s="38"/>
      <c r="M129" s="38"/>
      <c r="N129" s="38"/>
      <c r="O129" s="38"/>
      <c r="P129" s="38"/>
    </row>
    <row r="130" spans="1:16" x14ac:dyDescent="0.3">
      <c r="A130" s="38"/>
      <c r="B130" s="38"/>
      <c r="C130" s="38"/>
      <c r="D130" s="38"/>
      <c r="E130" s="38"/>
      <c r="F130" s="38"/>
      <c r="G130" s="38"/>
      <c r="H130" s="38"/>
      <c r="I130" s="38"/>
      <c r="J130" s="38"/>
      <c r="K130" s="38"/>
      <c r="L130" s="38"/>
      <c r="M130" s="38"/>
      <c r="N130" s="38"/>
      <c r="O130" s="38"/>
      <c r="P130" s="38"/>
    </row>
    <row r="131" spans="1:16" x14ac:dyDescent="0.3">
      <c r="A131" s="38"/>
      <c r="B131" s="38"/>
      <c r="C131" s="38"/>
      <c r="D131" s="38"/>
      <c r="E131" s="38"/>
      <c r="F131" s="38"/>
      <c r="G131" s="38"/>
      <c r="H131" s="38"/>
      <c r="I131" s="38"/>
      <c r="J131" s="38"/>
      <c r="K131" s="38"/>
      <c r="L131" s="38"/>
      <c r="M131" s="38"/>
      <c r="N131" s="38"/>
      <c r="O131" s="38"/>
      <c r="P131" s="38"/>
    </row>
    <row r="132" spans="1:16" x14ac:dyDescent="0.3">
      <c r="A132" s="38"/>
      <c r="B132" s="38"/>
      <c r="C132" s="38"/>
      <c r="D132" s="38"/>
      <c r="E132" s="38"/>
      <c r="F132" s="38"/>
      <c r="G132" s="38"/>
      <c r="H132" s="38"/>
      <c r="I132" s="38"/>
      <c r="J132" s="38"/>
      <c r="K132" s="38"/>
      <c r="L132" s="38"/>
      <c r="M132" s="38"/>
      <c r="N132" s="38"/>
      <c r="O132" s="38"/>
      <c r="P132" s="38"/>
    </row>
    <row r="133" spans="1:16" x14ac:dyDescent="0.3">
      <c r="A133" s="38"/>
      <c r="B133" s="38"/>
      <c r="C133" s="38"/>
      <c r="D133" s="38"/>
      <c r="E133" s="38"/>
      <c r="F133" s="38"/>
      <c r="G133" s="38"/>
      <c r="H133" s="38"/>
      <c r="I133" s="38"/>
      <c r="J133" s="38"/>
      <c r="K133" s="38"/>
      <c r="L133" s="38"/>
      <c r="M133" s="38"/>
      <c r="N133" s="38"/>
      <c r="O133" s="38"/>
      <c r="P133" s="38"/>
    </row>
    <row r="134" spans="1:16" x14ac:dyDescent="0.3">
      <c r="A134" s="38"/>
      <c r="B134" s="38"/>
      <c r="C134" s="38"/>
      <c r="D134" s="38"/>
      <c r="E134" s="38"/>
      <c r="F134" s="38"/>
      <c r="G134" s="38"/>
      <c r="H134" s="38"/>
      <c r="I134" s="38"/>
      <c r="J134" s="38"/>
      <c r="K134" s="38"/>
      <c r="L134" s="38"/>
      <c r="M134" s="38"/>
      <c r="N134" s="38"/>
      <c r="O134" s="38"/>
      <c r="P134" s="38"/>
    </row>
    <row r="135" spans="1:16" x14ac:dyDescent="0.3">
      <c r="A135" s="38"/>
      <c r="B135" s="38"/>
      <c r="C135" s="38"/>
      <c r="D135" s="38"/>
      <c r="E135" s="38"/>
      <c r="F135" s="38"/>
      <c r="G135" s="38"/>
      <c r="H135" s="38"/>
      <c r="I135" s="38"/>
      <c r="J135" s="38"/>
      <c r="K135" s="38"/>
      <c r="L135" s="38"/>
      <c r="M135" s="38"/>
      <c r="N135" s="38"/>
      <c r="O135" s="38"/>
      <c r="P135" s="38"/>
    </row>
    <row r="136" spans="1:16" x14ac:dyDescent="0.3">
      <c r="A136" s="38"/>
      <c r="B136" s="38"/>
      <c r="C136" s="38"/>
      <c r="D136" s="38"/>
      <c r="E136" s="38"/>
      <c r="F136" s="38"/>
      <c r="G136" s="38"/>
      <c r="H136" s="38"/>
      <c r="I136" s="38"/>
      <c r="J136" s="38"/>
      <c r="K136" s="38"/>
      <c r="L136" s="38"/>
      <c r="M136" s="38"/>
      <c r="N136" s="38"/>
      <c r="O136" s="38"/>
      <c r="P136" s="38"/>
    </row>
    <row r="137" spans="1:16" x14ac:dyDescent="0.3">
      <c r="A137" s="38"/>
      <c r="B137" s="38"/>
      <c r="C137" s="38"/>
      <c r="D137" s="38"/>
      <c r="E137" s="38"/>
      <c r="F137" s="38"/>
      <c r="G137" s="38"/>
      <c r="H137" s="38"/>
      <c r="I137" s="38"/>
      <c r="J137" s="38"/>
      <c r="K137" s="38"/>
      <c r="L137" s="38"/>
      <c r="M137" s="38"/>
      <c r="N137" s="38"/>
      <c r="O137" s="38"/>
      <c r="P137" s="38"/>
    </row>
    <row r="138" spans="1:16" x14ac:dyDescent="0.3">
      <c r="A138" s="38"/>
      <c r="B138" s="38"/>
      <c r="C138" s="38"/>
      <c r="D138" s="38"/>
      <c r="E138" s="38"/>
      <c r="F138" s="38"/>
      <c r="G138" s="38"/>
      <c r="H138" s="38"/>
      <c r="I138" s="38"/>
      <c r="J138" s="38"/>
      <c r="K138" s="38"/>
      <c r="L138" s="38"/>
      <c r="M138" s="38"/>
      <c r="N138" s="38"/>
      <c r="O138" s="38"/>
      <c r="P138" s="38"/>
    </row>
    <row r="139" spans="1:16" x14ac:dyDescent="0.3">
      <c r="A139" s="38"/>
      <c r="B139" s="38"/>
      <c r="C139" s="38"/>
      <c r="D139" s="38"/>
      <c r="E139" s="38"/>
      <c r="F139" s="38"/>
      <c r="G139" s="38"/>
      <c r="H139" s="38"/>
      <c r="I139" s="38"/>
      <c r="J139" s="38"/>
      <c r="K139" s="38"/>
      <c r="L139" s="38"/>
      <c r="M139" s="38"/>
      <c r="N139" s="38"/>
      <c r="O139" s="38"/>
      <c r="P139" s="38"/>
    </row>
    <row r="140" spans="1:16" x14ac:dyDescent="0.3">
      <c r="A140" s="38"/>
      <c r="B140" s="38"/>
      <c r="C140" s="38"/>
      <c r="D140" s="38"/>
      <c r="E140" s="38"/>
      <c r="F140" s="38"/>
      <c r="G140" s="38"/>
      <c r="H140" s="38"/>
      <c r="I140" s="38"/>
      <c r="J140" s="38"/>
      <c r="K140" s="38"/>
      <c r="L140" s="38"/>
      <c r="M140" s="38"/>
      <c r="N140" s="38"/>
      <c r="O140" s="38"/>
      <c r="P140" s="38"/>
    </row>
    <row r="141" spans="1:16" x14ac:dyDescent="0.3">
      <c r="A141" s="38"/>
      <c r="B141" s="38"/>
      <c r="C141" s="38"/>
      <c r="D141" s="38"/>
      <c r="E141" s="38"/>
      <c r="F141" s="38"/>
      <c r="G141" s="38"/>
      <c r="H141" s="38"/>
      <c r="I141" s="38"/>
      <c r="J141" s="38"/>
      <c r="K141" s="38"/>
      <c r="L141" s="38"/>
      <c r="M141" s="38"/>
      <c r="N141" s="38"/>
      <c r="O141" s="38"/>
      <c r="P141" s="38"/>
    </row>
    <row r="142" spans="1:16" x14ac:dyDescent="0.3">
      <c r="A142" s="38"/>
      <c r="B142" s="38"/>
      <c r="C142" s="38"/>
      <c r="D142" s="38"/>
      <c r="E142" s="38"/>
      <c r="F142" s="38"/>
      <c r="G142" s="38"/>
      <c r="H142" s="38"/>
      <c r="I142" s="38"/>
      <c r="J142" s="38"/>
      <c r="K142" s="38"/>
      <c r="L142" s="38"/>
      <c r="M142" s="38"/>
      <c r="N142" s="38"/>
      <c r="O142" s="38"/>
      <c r="P142" s="38"/>
    </row>
    <row r="143" spans="1:16" x14ac:dyDescent="0.3">
      <c r="A143" s="38"/>
      <c r="B143" s="38"/>
      <c r="C143" s="38"/>
      <c r="D143" s="38"/>
      <c r="E143" s="38"/>
      <c r="F143" s="38"/>
      <c r="G143" s="38"/>
      <c r="H143" s="38"/>
      <c r="I143" s="38"/>
      <c r="J143" s="38"/>
      <c r="K143" s="38"/>
      <c r="L143" s="38"/>
      <c r="M143" s="38"/>
      <c r="N143" s="38"/>
      <c r="O143" s="38"/>
      <c r="P143" s="38"/>
    </row>
    <row r="144" spans="1:16" x14ac:dyDescent="0.3">
      <c r="A144" s="38"/>
      <c r="B144" s="38"/>
      <c r="C144" s="38"/>
      <c r="D144" s="38"/>
      <c r="E144" s="38"/>
      <c r="F144" s="38"/>
      <c r="G144" s="38"/>
      <c r="H144" s="38"/>
      <c r="I144" s="38"/>
      <c r="J144" s="38"/>
      <c r="K144" s="38"/>
      <c r="L144" s="38"/>
      <c r="M144" s="38"/>
      <c r="N144" s="38"/>
      <c r="O144" s="38"/>
      <c r="P144" s="38"/>
    </row>
    <row r="145" spans="1:16" x14ac:dyDescent="0.3">
      <c r="A145" s="38"/>
      <c r="B145" s="38"/>
      <c r="C145" s="38"/>
      <c r="D145" s="38"/>
      <c r="E145" s="38"/>
      <c r="F145" s="38"/>
      <c r="G145" s="38"/>
      <c r="H145" s="38"/>
      <c r="I145" s="38"/>
      <c r="J145" s="38"/>
      <c r="K145" s="38"/>
      <c r="L145" s="38"/>
      <c r="M145" s="38"/>
      <c r="N145" s="38"/>
      <c r="O145" s="38"/>
      <c r="P145" s="38"/>
    </row>
    <row r="146" spans="1:16" x14ac:dyDescent="0.3">
      <c r="A146" s="38"/>
      <c r="B146" s="38"/>
      <c r="C146" s="38"/>
      <c r="D146" s="38"/>
      <c r="E146" s="38"/>
      <c r="F146" s="38"/>
      <c r="G146" s="38"/>
      <c r="H146" s="38"/>
      <c r="I146" s="38"/>
      <c r="J146" s="38"/>
      <c r="K146" s="38"/>
      <c r="L146" s="38"/>
      <c r="M146" s="38"/>
      <c r="N146" s="38"/>
      <c r="O146" s="38"/>
      <c r="P146" s="38"/>
    </row>
    <row r="147" spans="1:16" x14ac:dyDescent="0.3">
      <c r="A147" s="38"/>
      <c r="B147" s="38"/>
      <c r="C147" s="38"/>
      <c r="D147" s="38"/>
      <c r="E147" s="38"/>
      <c r="F147" s="38"/>
      <c r="G147" s="38"/>
      <c r="H147" s="38"/>
      <c r="I147" s="38"/>
      <c r="J147" s="38"/>
      <c r="K147" s="38"/>
      <c r="L147" s="38"/>
      <c r="M147" s="38"/>
      <c r="N147" s="38"/>
      <c r="O147" s="38"/>
      <c r="P147" s="38"/>
    </row>
    <row r="148" spans="1:16" x14ac:dyDescent="0.3">
      <c r="A148" s="38"/>
      <c r="B148" s="38"/>
      <c r="C148" s="38"/>
      <c r="D148" s="38"/>
      <c r="E148" s="38"/>
      <c r="F148" s="38"/>
      <c r="G148" s="38"/>
      <c r="H148" s="38"/>
      <c r="I148" s="38"/>
      <c r="J148" s="38"/>
      <c r="K148" s="38"/>
      <c r="L148" s="38"/>
      <c r="M148" s="38"/>
      <c r="N148" s="38"/>
      <c r="O148" s="38"/>
      <c r="P148" s="38"/>
    </row>
    <row r="149" spans="1:16" x14ac:dyDescent="0.3">
      <c r="A149" s="38"/>
      <c r="B149" s="38"/>
      <c r="C149" s="38"/>
      <c r="D149" s="38"/>
      <c r="E149" s="38"/>
      <c r="F149" s="38"/>
      <c r="G149" s="38"/>
      <c r="H149" s="38"/>
      <c r="I149" s="38"/>
      <c r="J149" s="38"/>
      <c r="K149" s="38"/>
      <c r="L149" s="38"/>
      <c r="M149" s="38"/>
      <c r="N149" s="38"/>
      <c r="O149" s="38"/>
      <c r="P149" s="38"/>
    </row>
    <row r="150" spans="1:16" x14ac:dyDescent="0.3">
      <c r="A150" s="38"/>
      <c r="B150" s="38"/>
      <c r="C150" s="38"/>
      <c r="D150" s="38"/>
      <c r="E150" s="38"/>
      <c r="F150" s="38"/>
      <c r="G150" s="38"/>
      <c r="H150" s="38"/>
      <c r="I150" s="38"/>
      <c r="J150" s="38"/>
      <c r="K150" s="38"/>
      <c r="L150" s="38"/>
      <c r="M150" s="38"/>
      <c r="N150" s="38"/>
      <c r="O150" s="38"/>
      <c r="P150" s="38"/>
    </row>
    <row r="151" spans="1:16" x14ac:dyDescent="0.3">
      <c r="A151" s="38"/>
      <c r="B151" s="38"/>
      <c r="C151" s="38"/>
      <c r="D151" s="38"/>
      <c r="E151" s="38"/>
      <c r="F151" s="38"/>
      <c r="G151" s="38"/>
      <c r="H151" s="38"/>
      <c r="I151" s="38"/>
      <c r="J151" s="38"/>
      <c r="K151" s="38"/>
      <c r="L151" s="38"/>
      <c r="M151" s="38"/>
      <c r="N151" s="38"/>
      <c r="O151" s="38"/>
      <c r="P151" s="38"/>
    </row>
    <row r="152" spans="1:16" x14ac:dyDescent="0.3">
      <c r="A152" s="38"/>
      <c r="B152" s="38"/>
      <c r="C152" s="38"/>
      <c r="D152" s="38"/>
      <c r="E152" s="38"/>
      <c r="F152" s="38"/>
      <c r="G152" s="38"/>
      <c r="H152" s="38"/>
      <c r="I152" s="38"/>
      <c r="J152" s="38"/>
      <c r="K152" s="38"/>
      <c r="L152" s="38"/>
      <c r="M152" s="38"/>
      <c r="N152" s="38"/>
      <c r="O152" s="38"/>
      <c r="P152" s="38"/>
    </row>
    <row r="153" spans="1:16" x14ac:dyDescent="0.3">
      <c r="A153" s="38"/>
      <c r="B153" s="38"/>
      <c r="C153" s="38"/>
      <c r="D153" s="38"/>
      <c r="E153" s="38"/>
      <c r="F153" s="38"/>
      <c r="G153" s="38"/>
      <c r="H153" s="38"/>
      <c r="I153" s="38"/>
      <c r="J153" s="38"/>
      <c r="K153" s="38"/>
      <c r="L153" s="38"/>
      <c r="M153" s="38"/>
      <c r="N153" s="38"/>
      <c r="O153" s="38"/>
      <c r="P153" s="38"/>
    </row>
    <row r="154" spans="1:16" x14ac:dyDescent="0.3">
      <c r="A154" s="38"/>
      <c r="B154" s="38"/>
      <c r="C154" s="38"/>
      <c r="D154" s="38"/>
      <c r="E154" s="38"/>
      <c r="F154" s="38"/>
      <c r="G154" s="38"/>
      <c r="H154" s="38"/>
      <c r="I154" s="38"/>
      <c r="J154" s="38"/>
      <c r="K154" s="38"/>
      <c r="L154" s="38"/>
      <c r="M154" s="38"/>
      <c r="N154" s="38"/>
      <c r="O154" s="38"/>
      <c r="P154" s="38"/>
    </row>
    <row r="155" spans="1:16" x14ac:dyDescent="0.3">
      <c r="A155" s="38"/>
      <c r="B155" s="38"/>
      <c r="C155" s="38"/>
      <c r="D155" s="38"/>
      <c r="E155" s="38"/>
      <c r="F155" s="38"/>
      <c r="G155" s="38"/>
      <c r="H155" s="38"/>
      <c r="I155" s="38"/>
      <c r="J155" s="38"/>
      <c r="K155" s="38"/>
      <c r="L155" s="38"/>
      <c r="M155" s="38"/>
      <c r="N155" s="38"/>
      <c r="O155" s="38"/>
      <c r="P155" s="38"/>
    </row>
    <row r="156" spans="1:16" x14ac:dyDescent="0.3">
      <c r="A156" s="38"/>
      <c r="B156" s="38"/>
      <c r="C156" s="38"/>
      <c r="D156" s="38"/>
      <c r="E156" s="38"/>
      <c r="F156" s="38"/>
      <c r="G156" s="38"/>
      <c r="H156" s="38"/>
      <c r="I156" s="38"/>
      <c r="J156" s="38"/>
      <c r="K156" s="38"/>
      <c r="L156" s="38"/>
      <c r="M156" s="38"/>
      <c r="N156" s="38"/>
      <c r="O156" s="38"/>
      <c r="P156" s="38"/>
    </row>
    <row r="157" spans="1:16" x14ac:dyDescent="0.3">
      <c r="A157" s="38"/>
      <c r="B157" s="38"/>
      <c r="C157" s="38"/>
      <c r="D157" s="38"/>
      <c r="E157" s="38"/>
      <c r="F157" s="38"/>
      <c r="G157" s="38"/>
      <c r="H157" s="38"/>
      <c r="I157" s="38"/>
      <c r="J157" s="38"/>
      <c r="K157" s="38"/>
      <c r="L157" s="38"/>
      <c r="M157" s="38"/>
      <c r="N157" s="38"/>
      <c r="O157" s="38"/>
      <c r="P157" s="38"/>
    </row>
    <row r="158" spans="1:16" x14ac:dyDescent="0.3">
      <c r="A158" s="38"/>
      <c r="B158" s="38"/>
      <c r="C158" s="38"/>
      <c r="D158" s="38"/>
      <c r="E158" s="38"/>
      <c r="F158" s="38"/>
      <c r="G158" s="38"/>
      <c r="H158" s="38"/>
      <c r="I158" s="38"/>
      <c r="J158" s="38"/>
      <c r="K158" s="38"/>
      <c r="L158" s="38"/>
      <c r="M158" s="38"/>
      <c r="N158" s="38"/>
      <c r="O158" s="38"/>
      <c r="P158" s="38"/>
    </row>
    <row r="159" spans="1:16" x14ac:dyDescent="0.3">
      <c r="A159" s="38"/>
      <c r="B159" s="38"/>
      <c r="C159" s="38"/>
      <c r="D159" s="38"/>
      <c r="E159" s="38"/>
      <c r="F159" s="38"/>
      <c r="G159" s="38"/>
      <c r="H159" s="38"/>
      <c r="I159" s="38"/>
      <c r="J159" s="38"/>
      <c r="K159" s="38"/>
      <c r="L159" s="38"/>
      <c r="M159" s="38"/>
      <c r="N159" s="38"/>
      <c r="O159" s="38"/>
      <c r="P159" s="38"/>
    </row>
    <row r="160" spans="1:16" x14ac:dyDescent="0.3">
      <c r="A160" s="38"/>
      <c r="B160" s="38"/>
      <c r="C160" s="38"/>
      <c r="D160" s="38"/>
      <c r="E160" s="38"/>
      <c r="F160" s="38"/>
      <c r="G160" s="38"/>
      <c r="H160" s="38"/>
      <c r="I160" s="38"/>
      <c r="J160" s="38"/>
      <c r="K160" s="38"/>
      <c r="L160" s="38"/>
      <c r="M160" s="38"/>
      <c r="N160" s="38"/>
      <c r="O160" s="38"/>
      <c r="P160" s="38"/>
    </row>
    <row r="161" spans="1:16" x14ac:dyDescent="0.3">
      <c r="A161" s="38"/>
      <c r="B161" s="38"/>
      <c r="C161" s="38"/>
      <c r="D161" s="38"/>
      <c r="E161" s="38"/>
      <c r="F161" s="38"/>
      <c r="G161" s="38"/>
      <c r="H161" s="38"/>
      <c r="I161" s="38"/>
      <c r="J161" s="38"/>
      <c r="K161" s="38"/>
      <c r="L161" s="38"/>
      <c r="M161" s="38"/>
      <c r="N161" s="38"/>
      <c r="O161" s="38"/>
      <c r="P161" s="38"/>
    </row>
    <row r="162" spans="1:16" x14ac:dyDescent="0.3">
      <c r="A162" s="38"/>
      <c r="B162" s="38"/>
      <c r="C162" s="38"/>
      <c r="D162" s="38"/>
      <c r="E162" s="38"/>
      <c r="F162" s="38"/>
      <c r="G162" s="38"/>
      <c r="H162" s="38"/>
      <c r="I162" s="38"/>
      <c r="J162" s="38"/>
      <c r="K162" s="38"/>
      <c r="L162" s="38"/>
      <c r="M162" s="38"/>
      <c r="N162" s="38"/>
      <c r="O162" s="38"/>
      <c r="P162" s="38"/>
    </row>
    <row r="163" spans="1:16" x14ac:dyDescent="0.3">
      <c r="A163" s="38"/>
      <c r="B163" s="38"/>
      <c r="C163" s="38"/>
      <c r="D163" s="38"/>
      <c r="E163" s="38"/>
      <c r="F163" s="38"/>
      <c r="G163" s="38"/>
      <c r="H163" s="38"/>
      <c r="I163" s="38"/>
      <c r="J163" s="38"/>
      <c r="K163" s="38"/>
      <c r="L163" s="38"/>
      <c r="M163" s="38"/>
      <c r="N163" s="38"/>
      <c r="O163" s="38"/>
      <c r="P163" s="38"/>
    </row>
    <row r="164" spans="1:16" x14ac:dyDescent="0.3">
      <c r="A164" s="38"/>
      <c r="B164" s="38"/>
      <c r="C164" s="38"/>
      <c r="D164" s="38"/>
      <c r="E164" s="38"/>
      <c r="F164" s="38"/>
      <c r="G164" s="38"/>
      <c r="H164" s="38"/>
      <c r="I164" s="38"/>
      <c r="J164" s="38"/>
      <c r="K164" s="38"/>
      <c r="L164" s="38"/>
      <c r="M164" s="38"/>
      <c r="N164" s="38"/>
      <c r="O164" s="38"/>
      <c r="P164" s="38"/>
    </row>
    <row r="165" spans="1:16" x14ac:dyDescent="0.3">
      <c r="A165" s="38"/>
      <c r="B165" s="38"/>
      <c r="C165" s="38"/>
      <c r="D165" s="38"/>
      <c r="E165" s="38"/>
      <c r="F165" s="38"/>
      <c r="G165" s="38"/>
      <c r="H165" s="38"/>
      <c r="I165" s="38"/>
      <c r="J165" s="38"/>
      <c r="K165" s="38"/>
      <c r="L165" s="38"/>
      <c r="M165" s="38"/>
      <c r="N165" s="38"/>
      <c r="O165" s="38"/>
      <c r="P165" s="38"/>
    </row>
    <row r="166" spans="1:16" x14ac:dyDescent="0.3">
      <c r="A166" s="38"/>
      <c r="B166" s="38"/>
      <c r="C166" s="38"/>
      <c r="D166" s="38"/>
      <c r="E166" s="38"/>
      <c r="F166" s="38"/>
      <c r="G166" s="38"/>
      <c r="H166" s="38"/>
      <c r="I166" s="38"/>
      <c r="J166" s="38"/>
      <c r="K166" s="38"/>
      <c r="L166" s="38"/>
      <c r="M166" s="38"/>
      <c r="N166" s="38"/>
      <c r="O166" s="38"/>
      <c r="P166" s="38"/>
    </row>
    <row r="167" spans="1:16" x14ac:dyDescent="0.3">
      <c r="A167" s="38"/>
      <c r="B167" s="38"/>
      <c r="C167" s="38"/>
      <c r="D167" s="38"/>
      <c r="E167" s="38"/>
      <c r="F167" s="38"/>
      <c r="G167" s="38"/>
      <c r="H167" s="38"/>
      <c r="I167" s="38"/>
      <c r="J167" s="38"/>
      <c r="K167" s="38"/>
      <c r="L167" s="38"/>
      <c r="M167" s="38"/>
      <c r="N167" s="38"/>
      <c r="O167" s="38"/>
      <c r="P167" s="38"/>
    </row>
    <row r="168" spans="1:16" x14ac:dyDescent="0.3">
      <c r="A168" s="38"/>
      <c r="B168" s="38"/>
      <c r="C168" s="38"/>
      <c r="D168" s="38"/>
      <c r="E168" s="38"/>
      <c r="F168" s="38"/>
      <c r="G168" s="38"/>
      <c r="H168" s="38"/>
      <c r="I168" s="38"/>
      <c r="J168" s="38"/>
      <c r="K168" s="38"/>
      <c r="L168" s="38"/>
      <c r="M168" s="38"/>
      <c r="N168" s="38"/>
      <c r="O168" s="38"/>
      <c r="P168" s="38"/>
    </row>
    <row r="169" spans="1:16" x14ac:dyDescent="0.3">
      <c r="A169" s="38"/>
      <c r="B169" s="38"/>
      <c r="C169" s="38"/>
      <c r="D169" s="38"/>
      <c r="E169" s="38"/>
      <c r="F169" s="38"/>
      <c r="G169" s="38"/>
      <c r="H169" s="38"/>
      <c r="I169" s="38"/>
      <c r="J169" s="38"/>
      <c r="K169" s="38"/>
      <c r="L169" s="38"/>
      <c r="M169" s="38"/>
      <c r="N169" s="38"/>
      <c r="O169" s="38"/>
      <c r="P169" s="38"/>
    </row>
    <row r="170" spans="1:16" x14ac:dyDescent="0.3">
      <c r="A170" s="38"/>
      <c r="B170" s="38"/>
      <c r="C170" s="38"/>
      <c r="D170" s="38"/>
      <c r="E170" s="38"/>
      <c r="F170" s="38"/>
      <c r="G170" s="38"/>
      <c r="H170" s="38"/>
      <c r="I170" s="38"/>
      <c r="J170" s="38"/>
      <c r="K170" s="38"/>
      <c r="L170" s="38"/>
      <c r="M170" s="38"/>
      <c r="N170" s="38"/>
      <c r="O170" s="38"/>
      <c r="P170" s="38"/>
    </row>
    <row r="171" spans="1:16" x14ac:dyDescent="0.3">
      <c r="A171" s="38"/>
      <c r="B171" s="38"/>
      <c r="C171" s="38"/>
      <c r="D171" s="38"/>
      <c r="E171" s="38"/>
      <c r="F171" s="38"/>
      <c r="G171" s="38"/>
      <c r="H171" s="38"/>
      <c r="I171" s="38"/>
      <c r="J171" s="38"/>
      <c r="K171" s="38"/>
      <c r="L171" s="38"/>
      <c r="M171" s="38"/>
      <c r="N171" s="38"/>
      <c r="O171" s="38"/>
      <c r="P171" s="38"/>
    </row>
    <row r="172" spans="1:16" x14ac:dyDescent="0.3">
      <c r="A172" s="38"/>
      <c r="B172" s="38"/>
      <c r="C172" s="38"/>
      <c r="D172" s="38"/>
      <c r="E172" s="38"/>
      <c r="F172" s="38"/>
      <c r="G172" s="38"/>
      <c r="H172" s="38"/>
      <c r="I172" s="38"/>
      <c r="J172" s="38"/>
      <c r="K172" s="38"/>
      <c r="L172" s="38"/>
      <c r="M172" s="38"/>
      <c r="N172" s="38"/>
      <c r="O172" s="38"/>
      <c r="P172" s="38"/>
    </row>
    <row r="173" spans="1:16" x14ac:dyDescent="0.3">
      <c r="A173" s="38"/>
      <c r="B173" s="38"/>
      <c r="C173" s="38"/>
      <c r="D173" s="38"/>
      <c r="E173" s="38"/>
      <c r="F173" s="38"/>
      <c r="G173" s="38"/>
      <c r="H173" s="38"/>
      <c r="I173" s="38"/>
      <c r="J173" s="38"/>
      <c r="K173" s="38"/>
      <c r="L173" s="38"/>
      <c r="M173" s="38"/>
      <c r="N173" s="38"/>
      <c r="O173" s="38"/>
      <c r="P173" s="38"/>
    </row>
    <row r="174" spans="1:16" x14ac:dyDescent="0.3">
      <c r="A174" s="38"/>
      <c r="B174" s="38"/>
      <c r="C174" s="38"/>
      <c r="D174" s="38"/>
      <c r="E174" s="38"/>
      <c r="F174" s="38"/>
      <c r="G174" s="38"/>
      <c r="H174" s="38"/>
      <c r="I174" s="38"/>
      <c r="J174" s="38"/>
      <c r="K174" s="38"/>
      <c r="L174" s="38"/>
      <c r="M174" s="38"/>
      <c r="N174" s="38"/>
      <c r="O174" s="38"/>
      <c r="P174" s="38"/>
    </row>
    <row r="175" spans="1:16" x14ac:dyDescent="0.3">
      <c r="A175" s="38"/>
      <c r="B175" s="38"/>
      <c r="C175" s="38"/>
      <c r="D175" s="38"/>
      <c r="E175" s="38"/>
      <c r="F175" s="38"/>
      <c r="G175" s="38"/>
      <c r="H175" s="38"/>
      <c r="I175" s="38"/>
      <c r="J175" s="38"/>
      <c r="K175" s="38"/>
      <c r="L175" s="38"/>
      <c r="M175" s="38"/>
      <c r="N175" s="38"/>
      <c r="O175" s="38"/>
      <c r="P175" s="38"/>
    </row>
    <row r="176" spans="1:16" x14ac:dyDescent="0.3">
      <c r="A176" s="38"/>
      <c r="B176" s="38"/>
      <c r="C176" s="38"/>
      <c r="D176" s="38"/>
      <c r="E176" s="38"/>
      <c r="F176" s="38"/>
      <c r="G176" s="38"/>
      <c r="H176" s="38"/>
      <c r="I176" s="38"/>
      <c r="J176" s="38"/>
      <c r="K176" s="38"/>
      <c r="L176" s="38"/>
      <c r="M176" s="38"/>
      <c r="N176" s="38"/>
      <c r="O176" s="38"/>
      <c r="P176" s="38"/>
    </row>
    <row r="177" spans="1:16" x14ac:dyDescent="0.3">
      <c r="A177" s="38"/>
      <c r="B177" s="38"/>
      <c r="C177" s="38"/>
      <c r="D177" s="38"/>
      <c r="E177" s="38"/>
      <c r="F177" s="38"/>
      <c r="G177" s="38"/>
      <c r="H177" s="38"/>
      <c r="I177" s="38"/>
      <c r="J177" s="38"/>
      <c r="K177" s="38"/>
      <c r="L177" s="38"/>
      <c r="M177" s="38"/>
      <c r="N177" s="38"/>
      <c r="O177" s="38"/>
      <c r="P177" s="38"/>
    </row>
    <row r="178" spans="1:16" x14ac:dyDescent="0.3">
      <c r="A178" s="38"/>
      <c r="B178" s="38"/>
      <c r="C178" s="38"/>
      <c r="D178" s="38"/>
      <c r="E178" s="38"/>
      <c r="F178" s="38"/>
      <c r="G178" s="38"/>
      <c r="H178" s="38"/>
      <c r="I178" s="38"/>
      <c r="J178" s="38"/>
      <c r="K178" s="38"/>
      <c r="L178" s="38"/>
      <c r="M178" s="38"/>
      <c r="N178" s="38"/>
      <c r="O178" s="38"/>
      <c r="P178" s="38"/>
    </row>
    <row r="179" spans="1:16" x14ac:dyDescent="0.3">
      <c r="A179" s="38"/>
      <c r="B179" s="38"/>
      <c r="C179" s="38"/>
      <c r="D179" s="38"/>
      <c r="E179" s="38"/>
      <c r="F179" s="38"/>
      <c r="G179" s="38"/>
      <c r="H179" s="38"/>
      <c r="I179" s="38"/>
      <c r="J179" s="38"/>
      <c r="K179" s="38"/>
      <c r="L179" s="38"/>
      <c r="M179" s="38"/>
      <c r="N179" s="38"/>
      <c r="O179" s="38"/>
      <c r="P179" s="38"/>
    </row>
    <row r="180" spans="1:16" x14ac:dyDescent="0.3">
      <c r="A180" s="38"/>
      <c r="B180" s="38"/>
      <c r="C180" s="38"/>
      <c r="D180" s="38"/>
      <c r="E180" s="38"/>
      <c r="F180" s="38"/>
      <c r="G180" s="38"/>
      <c r="H180" s="38"/>
      <c r="I180" s="38"/>
      <c r="J180" s="38"/>
      <c r="K180" s="38"/>
      <c r="L180" s="38"/>
      <c r="M180" s="38"/>
      <c r="N180" s="38"/>
      <c r="O180" s="38"/>
      <c r="P180" s="38"/>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pageSetUpPr fitToPage="1"/>
  </sheetPr>
  <dimension ref="A1:F63"/>
  <sheetViews>
    <sheetView showGridLines="0" tabSelected="1" zoomScale="90" zoomScaleNormal="90" zoomScalePageLayoutView="125" workbookViewId="0">
      <selection activeCell="C1" sqref="C1"/>
    </sheetView>
  </sheetViews>
  <sheetFormatPr defaultColWidth="8.625" defaultRowHeight="16.5" x14ac:dyDescent="0.3"/>
  <cols>
    <col min="1" max="1" width="4.125" style="1" customWidth="1"/>
    <col min="2" max="2" width="61.125" style="1" customWidth="1"/>
    <col min="3" max="3" width="80.625" style="8" customWidth="1"/>
    <col min="4" max="4" width="11.125" style="8" customWidth="1"/>
    <col min="5" max="5" width="52.625" style="3" customWidth="1"/>
    <col min="6" max="16384" width="8.625" style="1"/>
  </cols>
  <sheetData>
    <row r="1" spans="1:6" ht="23.45" customHeight="1" x14ac:dyDescent="0.3"/>
    <row r="2" spans="1:6" ht="23.1" customHeight="1" x14ac:dyDescent="0.2">
      <c r="C2" s="7"/>
      <c r="D2" s="7"/>
    </row>
    <row r="3" spans="1:6" ht="76.349999999999994" customHeight="1" x14ac:dyDescent="0.3">
      <c r="B3" s="243" t="s">
        <v>839</v>
      </c>
      <c r="C3" s="244"/>
      <c r="D3" s="244"/>
      <c r="E3"/>
    </row>
    <row r="4" spans="1:6" ht="44.45" customHeight="1" x14ac:dyDescent="0.3">
      <c r="B4" s="257" t="s">
        <v>871</v>
      </c>
      <c r="C4" s="257"/>
      <c r="D4" s="257"/>
      <c r="F4"/>
    </row>
    <row r="5" spans="1:6" s="3" customFormat="1" ht="28.35" customHeight="1" x14ac:dyDescent="0.3">
      <c r="A5" s="19"/>
      <c r="B5" s="22" t="s">
        <v>22</v>
      </c>
      <c r="C5" s="246" t="s">
        <v>30</v>
      </c>
      <c r="D5" s="246"/>
      <c r="F5"/>
    </row>
    <row r="6" spans="1:6" ht="13.35" customHeight="1" x14ac:dyDescent="0.3">
      <c r="A6" s="268"/>
      <c r="B6" s="233" t="s">
        <v>859</v>
      </c>
      <c r="C6" s="236"/>
      <c r="D6" s="236"/>
    </row>
    <row r="7" spans="1:6" ht="16.5" customHeight="1" x14ac:dyDescent="0.3">
      <c r="A7" s="268"/>
      <c r="B7" s="238"/>
      <c r="C7" s="236"/>
      <c r="D7" s="236"/>
    </row>
    <row r="8" spans="1:6" ht="12.6" customHeight="1" x14ac:dyDescent="0.3">
      <c r="A8" s="268"/>
      <c r="B8" s="233" t="s">
        <v>860</v>
      </c>
      <c r="C8" s="236"/>
      <c r="D8" s="236"/>
    </row>
    <row r="9" spans="1:6" ht="16.5" customHeight="1" x14ac:dyDescent="0.3">
      <c r="A9" s="268"/>
      <c r="B9" s="238"/>
      <c r="C9" s="236"/>
      <c r="D9" s="236"/>
    </row>
    <row r="10" spans="1:6" ht="49.5" customHeight="1" x14ac:dyDescent="0.3">
      <c r="A10" s="102"/>
      <c r="B10" s="24" t="s">
        <v>924</v>
      </c>
      <c r="C10" s="241"/>
      <c r="D10" s="236"/>
    </row>
    <row r="11" spans="1:6" ht="43.5" customHeight="1" x14ac:dyDescent="0.3">
      <c r="A11" s="185"/>
      <c r="B11" s="24" t="s">
        <v>927</v>
      </c>
      <c r="C11" s="270"/>
      <c r="D11" s="271"/>
    </row>
    <row r="12" spans="1:6" ht="25.7" customHeight="1" x14ac:dyDescent="0.3">
      <c r="A12" s="101"/>
      <c r="B12" s="67" t="s">
        <v>733</v>
      </c>
      <c r="C12" s="239"/>
      <c r="D12" s="240"/>
    </row>
    <row r="13" spans="1:6" ht="16.5" customHeight="1" x14ac:dyDescent="0.3">
      <c r="A13" s="268"/>
      <c r="B13" s="237" t="s">
        <v>861</v>
      </c>
      <c r="C13" s="236"/>
      <c r="D13" s="236"/>
      <c r="E13"/>
    </row>
    <row r="14" spans="1:6" ht="15.75" customHeight="1" x14ac:dyDescent="0.3">
      <c r="A14" s="268"/>
      <c r="B14" s="238"/>
      <c r="C14" s="236"/>
      <c r="D14" s="236"/>
      <c r="E14" s="14"/>
    </row>
    <row r="15" spans="1:6" ht="14.45" customHeight="1" x14ac:dyDescent="0.3">
      <c r="A15" s="268"/>
      <c r="B15" s="237" t="s">
        <v>862</v>
      </c>
      <c r="C15" s="236"/>
      <c r="D15" s="236"/>
      <c r="F15" s="1" t="s">
        <v>34</v>
      </c>
    </row>
    <row r="16" spans="1:6" ht="17.25" customHeight="1" x14ac:dyDescent="0.3">
      <c r="A16" s="268"/>
      <c r="B16" s="238"/>
      <c r="C16" s="236"/>
      <c r="D16" s="236"/>
    </row>
    <row r="17" spans="1:5" ht="16.5" customHeight="1" x14ac:dyDescent="0.3">
      <c r="A17" s="268"/>
      <c r="B17" s="229" t="s">
        <v>863</v>
      </c>
      <c r="C17" s="25" t="s">
        <v>544</v>
      </c>
      <c r="D17" s="62"/>
    </row>
    <row r="18" spans="1:5" x14ac:dyDescent="0.3">
      <c r="A18" s="268"/>
      <c r="B18" s="230"/>
      <c r="C18" s="25" t="s">
        <v>545</v>
      </c>
      <c r="D18" s="62"/>
    </row>
    <row r="19" spans="1:5" x14ac:dyDescent="0.3">
      <c r="A19" s="268"/>
      <c r="B19" s="230"/>
      <c r="C19" s="25" t="s">
        <v>546</v>
      </c>
      <c r="D19" s="62"/>
    </row>
    <row r="20" spans="1:5" x14ac:dyDescent="0.3">
      <c r="A20" s="268"/>
      <c r="B20" s="230"/>
      <c r="C20" s="25" t="s">
        <v>547</v>
      </c>
      <c r="D20" s="62"/>
    </row>
    <row r="21" spans="1:5" x14ac:dyDescent="0.3">
      <c r="A21" s="268"/>
      <c r="B21" s="231"/>
      <c r="C21" s="25" t="s">
        <v>548</v>
      </c>
      <c r="D21" s="62"/>
    </row>
    <row r="22" spans="1:5" x14ac:dyDescent="0.3">
      <c r="A22" s="268"/>
      <c r="B22" s="231"/>
      <c r="C22" s="25" t="s">
        <v>549</v>
      </c>
      <c r="D22" s="62"/>
      <c r="E22" s="19"/>
    </row>
    <row r="23" spans="1:5" x14ac:dyDescent="0.3">
      <c r="A23" s="268"/>
      <c r="B23" s="231"/>
      <c r="C23" s="25" t="s">
        <v>550</v>
      </c>
      <c r="D23" s="62"/>
      <c r="E23" s="19"/>
    </row>
    <row r="24" spans="1:5" x14ac:dyDescent="0.3">
      <c r="A24" s="268"/>
      <c r="B24" s="231"/>
      <c r="C24" s="25" t="s">
        <v>18</v>
      </c>
      <c r="D24" s="62"/>
    </row>
    <row r="25" spans="1:5" ht="28.5" customHeight="1" x14ac:dyDescent="0.3">
      <c r="A25" s="268"/>
      <c r="B25" s="232"/>
      <c r="C25" s="264" t="s">
        <v>732</v>
      </c>
      <c r="D25" s="265"/>
    </row>
    <row r="26" spans="1:5" ht="15" customHeight="1" x14ac:dyDescent="0.3">
      <c r="A26" s="268"/>
      <c r="B26" s="233" t="s">
        <v>864</v>
      </c>
      <c r="C26" s="263"/>
      <c r="D26" s="263"/>
    </row>
    <row r="27" spans="1:5" ht="12.6" customHeight="1" x14ac:dyDescent="0.3">
      <c r="A27" s="268"/>
      <c r="B27" s="234"/>
      <c r="C27" s="263"/>
      <c r="D27" s="263"/>
    </row>
    <row r="28" spans="1:5" ht="19.5" customHeight="1" x14ac:dyDescent="0.3">
      <c r="A28" s="268"/>
      <c r="B28" s="115" t="s">
        <v>838</v>
      </c>
      <c r="C28" s="242"/>
      <c r="D28" s="242"/>
    </row>
    <row r="29" spans="1:5" ht="21" customHeight="1" x14ac:dyDescent="0.3">
      <c r="A29" s="268"/>
      <c r="B29" s="115" t="s">
        <v>865</v>
      </c>
      <c r="C29" s="242"/>
      <c r="D29" s="242"/>
    </row>
    <row r="30" spans="1:5" ht="19.5" customHeight="1" x14ac:dyDescent="0.3">
      <c r="A30" s="268"/>
      <c r="B30" s="65" t="s">
        <v>866</v>
      </c>
      <c r="C30" s="242"/>
      <c r="D30" s="242"/>
    </row>
    <row r="31" spans="1:5" ht="18.75" customHeight="1" x14ac:dyDescent="0.3">
      <c r="A31" s="268"/>
      <c r="B31" s="115" t="s">
        <v>898</v>
      </c>
      <c r="C31" s="249"/>
      <c r="D31" s="250"/>
    </row>
    <row r="32" spans="1:5" ht="24.75" customHeight="1" x14ac:dyDescent="0.3">
      <c r="A32" s="268"/>
      <c r="B32" s="233" t="s">
        <v>922</v>
      </c>
      <c r="C32" s="251"/>
      <c r="D32" s="251"/>
      <c r="E32" s="16"/>
    </row>
    <row r="33" spans="1:5" ht="47.45" customHeight="1" x14ac:dyDescent="0.3">
      <c r="A33" s="268"/>
      <c r="B33" s="235"/>
      <c r="C33" s="252"/>
      <c r="D33" s="252"/>
      <c r="E33" s="16"/>
    </row>
    <row r="34" spans="1:5" ht="41.45" customHeight="1" x14ac:dyDescent="0.3">
      <c r="A34" s="15"/>
      <c r="B34" s="66" t="s">
        <v>867</v>
      </c>
      <c r="C34" s="256"/>
      <c r="D34" s="256"/>
      <c r="E34" s="19"/>
    </row>
    <row r="35" spans="1:5" ht="31.35" customHeight="1" x14ac:dyDescent="0.3">
      <c r="A35" s="102"/>
      <c r="B35" s="23" t="s">
        <v>868</v>
      </c>
      <c r="C35" s="269"/>
      <c r="D35" s="269"/>
    </row>
    <row r="36" spans="1:5" ht="21" customHeight="1" x14ac:dyDescent="0.3">
      <c r="A36" s="15"/>
      <c r="B36" s="276" t="s">
        <v>841</v>
      </c>
      <c r="C36" s="262"/>
      <c r="D36" s="262"/>
      <c r="E36" s="228"/>
    </row>
    <row r="37" spans="1:5" ht="30" customHeight="1" x14ac:dyDescent="0.3">
      <c r="B37" s="277"/>
      <c r="C37" s="262"/>
      <c r="D37" s="262"/>
      <c r="E37" s="228"/>
    </row>
    <row r="38" spans="1:5" ht="29.45" customHeight="1" x14ac:dyDescent="0.3">
      <c r="B38" s="103" t="s">
        <v>842</v>
      </c>
      <c r="C38" s="258" t="e">
        <f>VLOOKUP(C36,'lists - do not amend'!$N$3:$O$8,2,FALSE)</f>
        <v>#N/A</v>
      </c>
      <c r="D38" s="258"/>
      <c r="E38" s="94"/>
    </row>
    <row r="39" spans="1:5" s="2" customFormat="1" ht="21.6" customHeight="1" x14ac:dyDescent="0.3">
      <c r="B39" s="20"/>
      <c r="C39" s="21"/>
      <c r="D39" s="21"/>
      <c r="E39" s="6"/>
    </row>
    <row r="40" spans="1:5" s="3" customFormat="1" ht="28.35" customHeight="1" x14ac:dyDescent="0.3">
      <c r="B40" s="30" t="s">
        <v>840</v>
      </c>
      <c r="C40" s="245" t="s">
        <v>5</v>
      </c>
      <c r="D40" s="245"/>
    </row>
    <row r="41" spans="1:5" ht="16.5" customHeight="1" x14ac:dyDescent="0.3">
      <c r="B41" s="266" t="s">
        <v>729</v>
      </c>
      <c r="C41" s="241" t="s">
        <v>728</v>
      </c>
      <c r="D41" s="255"/>
    </row>
    <row r="42" spans="1:5" ht="16.5" customHeight="1" x14ac:dyDescent="0.3">
      <c r="B42" s="266"/>
      <c r="C42" s="241" t="s">
        <v>641</v>
      </c>
      <c r="D42" s="255"/>
    </row>
    <row r="43" spans="1:5" ht="16.5" customHeight="1" x14ac:dyDescent="0.3">
      <c r="B43" s="267"/>
      <c r="C43" s="253" t="s">
        <v>642</v>
      </c>
      <c r="D43" s="254"/>
    </row>
    <row r="44" spans="1:5" ht="16.5" customHeight="1" x14ac:dyDescent="0.3">
      <c r="B44" s="275" t="s">
        <v>731</v>
      </c>
      <c r="C44" s="247" t="s">
        <v>640</v>
      </c>
      <c r="D44" s="248"/>
    </row>
    <row r="45" spans="1:5" ht="16.5" customHeight="1" x14ac:dyDescent="0.3">
      <c r="B45" s="266"/>
      <c r="C45" s="241" t="s">
        <v>641</v>
      </c>
      <c r="D45" s="255"/>
    </row>
    <row r="46" spans="1:5" ht="16.5" customHeight="1" x14ac:dyDescent="0.3">
      <c r="B46" s="267"/>
      <c r="C46" s="253" t="s">
        <v>642</v>
      </c>
      <c r="D46" s="254"/>
    </row>
    <row r="47" spans="1:5" ht="16.5" customHeight="1" x14ac:dyDescent="0.3">
      <c r="B47" s="275" t="s">
        <v>730</v>
      </c>
      <c r="C47" s="247" t="s">
        <v>640</v>
      </c>
      <c r="D47" s="248"/>
    </row>
    <row r="48" spans="1:5" ht="16.5" customHeight="1" x14ac:dyDescent="0.3">
      <c r="B48" s="266"/>
      <c r="C48" s="241" t="s">
        <v>641</v>
      </c>
      <c r="D48" s="255"/>
    </row>
    <row r="49" spans="2:4" ht="16.5" customHeight="1" x14ac:dyDescent="0.3">
      <c r="B49" s="267"/>
      <c r="C49" s="253" t="s">
        <v>642</v>
      </c>
      <c r="D49" s="254"/>
    </row>
    <row r="50" spans="2:4" ht="16.5" customHeight="1" x14ac:dyDescent="0.3">
      <c r="B50" s="259" t="s">
        <v>869</v>
      </c>
      <c r="C50" s="247" t="s">
        <v>640</v>
      </c>
      <c r="D50" s="248"/>
    </row>
    <row r="51" spans="2:4" ht="16.5" customHeight="1" x14ac:dyDescent="0.3">
      <c r="B51" s="260"/>
      <c r="C51" s="241" t="s">
        <v>641</v>
      </c>
      <c r="D51" s="255"/>
    </row>
    <row r="52" spans="2:4" ht="16.5" customHeight="1" x14ac:dyDescent="0.3">
      <c r="B52" s="261"/>
      <c r="C52" s="253" t="s">
        <v>642</v>
      </c>
      <c r="D52" s="254"/>
    </row>
    <row r="53" spans="2:4" ht="16.5" customHeight="1" x14ac:dyDescent="0.3">
      <c r="B53" s="259" t="s">
        <v>870</v>
      </c>
      <c r="C53" s="247" t="s">
        <v>640</v>
      </c>
      <c r="D53" s="248"/>
    </row>
    <row r="54" spans="2:4" ht="16.5" customHeight="1" x14ac:dyDescent="0.3">
      <c r="B54" s="260"/>
      <c r="C54" s="241" t="s">
        <v>641</v>
      </c>
      <c r="D54" s="255"/>
    </row>
    <row r="55" spans="2:4" ht="16.5" customHeight="1" x14ac:dyDescent="0.3">
      <c r="B55" s="261"/>
      <c r="C55" s="253" t="s">
        <v>642</v>
      </c>
      <c r="D55" s="254"/>
    </row>
    <row r="56" spans="2:4" ht="16.5" customHeight="1" x14ac:dyDescent="0.3">
      <c r="B56" s="272" t="s">
        <v>872</v>
      </c>
      <c r="C56" s="247" t="s">
        <v>640</v>
      </c>
      <c r="D56" s="248"/>
    </row>
    <row r="57" spans="2:4" ht="16.5" customHeight="1" x14ac:dyDescent="0.3">
      <c r="B57" s="273"/>
      <c r="C57" s="241" t="s">
        <v>641</v>
      </c>
      <c r="D57" s="255"/>
    </row>
    <row r="58" spans="2:4" ht="16.5" customHeight="1" x14ac:dyDescent="0.3">
      <c r="B58" s="274"/>
      <c r="C58" s="253" t="s">
        <v>642</v>
      </c>
      <c r="D58" s="254"/>
    </row>
    <row r="59" spans="2:4" x14ac:dyDescent="0.3">
      <c r="B59" s="3"/>
      <c r="C59" s="9"/>
      <c r="D59" s="9"/>
    </row>
    <row r="60" spans="2:4" x14ac:dyDescent="0.3">
      <c r="B60" s="3"/>
      <c r="C60" s="9"/>
      <c r="D60" s="9"/>
    </row>
    <row r="61" spans="2:4" x14ac:dyDescent="0.3">
      <c r="B61" s="3"/>
      <c r="C61" s="9"/>
      <c r="D61" s="9"/>
    </row>
    <row r="62" spans="2:4" x14ac:dyDescent="0.3">
      <c r="B62" s="3"/>
      <c r="C62" s="9"/>
      <c r="D62" s="9"/>
    </row>
    <row r="63" spans="2:4" x14ac:dyDescent="0.3">
      <c r="B63" s="3"/>
      <c r="C63" s="9"/>
      <c r="D63" s="9"/>
    </row>
  </sheetData>
  <dataConsolidate/>
  <mergeCells count="64">
    <mergeCell ref="C57:D57"/>
    <mergeCell ref="C58:D58"/>
    <mergeCell ref="B53:B55"/>
    <mergeCell ref="B56:B58"/>
    <mergeCell ref="A17:A25"/>
    <mergeCell ref="A26:A27"/>
    <mergeCell ref="A28:A29"/>
    <mergeCell ref="A30:A31"/>
    <mergeCell ref="A32:A33"/>
    <mergeCell ref="B47:B49"/>
    <mergeCell ref="B44:B46"/>
    <mergeCell ref="B36:B37"/>
    <mergeCell ref="C55:D55"/>
    <mergeCell ref="C53:D53"/>
    <mergeCell ref="A6:A7"/>
    <mergeCell ref="A8:A9"/>
    <mergeCell ref="A13:A14"/>
    <mergeCell ref="A15:A16"/>
    <mergeCell ref="C35:D35"/>
    <mergeCell ref="C11:D11"/>
    <mergeCell ref="B4:D4"/>
    <mergeCell ref="C50:D50"/>
    <mergeCell ref="C51:D51"/>
    <mergeCell ref="C38:D38"/>
    <mergeCell ref="B50:B52"/>
    <mergeCell ref="C41:D41"/>
    <mergeCell ref="C48:D48"/>
    <mergeCell ref="C49:D49"/>
    <mergeCell ref="C36:D37"/>
    <mergeCell ref="C26:D27"/>
    <mergeCell ref="C25:D25"/>
    <mergeCell ref="B41:B43"/>
    <mergeCell ref="B3:D3"/>
    <mergeCell ref="C40:D40"/>
    <mergeCell ref="C5:D5"/>
    <mergeCell ref="C56:D56"/>
    <mergeCell ref="C30:D30"/>
    <mergeCell ref="C31:D31"/>
    <mergeCell ref="C32:D33"/>
    <mergeCell ref="C46:D46"/>
    <mergeCell ref="C45:D45"/>
    <mergeCell ref="C42:D42"/>
    <mergeCell ref="C43:D43"/>
    <mergeCell ref="C47:D47"/>
    <mergeCell ref="C34:D34"/>
    <mergeCell ref="C44:D44"/>
    <mergeCell ref="C52:D52"/>
    <mergeCell ref="C54:D54"/>
    <mergeCell ref="E36:E37"/>
    <mergeCell ref="B17:B25"/>
    <mergeCell ref="B26:B27"/>
    <mergeCell ref="B32:B33"/>
    <mergeCell ref="C6:D7"/>
    <mergeCell ref="C8:D9"/>
    <mergeCell ref="B15:B16"/>
    <mergeCell ref="B8:B9"/>
    <mergeCell ref="B6:B7"/>
    <mergeCell ref="B13:B14"/>
    <mergeCell ref="C12:D12"/>
    <mergeCell ref="C13:D14"/>
    <mergeCell ref="C15:D16"/>
    <mergeCell ref="C10:D10"/>
    <mergeCell ref="C28:D28"/>
    <mergeCell ref="C29:D29"/>
  </mergeCells>
  <dataValidations count="2">
    <dataValidation type="list" allowBlank="1" showInputMessage="1" showErrorMessage="1" sqref="C36:D37" xr:uid="{00000000-0002-0000-0100-000000000000}">
      <formula1>"Complex,Simple,Digital Only,Quick Turnaround,Emergency,Partnership Only"</formula1>
    </dataValidation>
    <dataValidation type="date" allowBlank="1" showInputMessage="1" showErrorMessage="1" sqref="C28:D29" xr:uid="{00000000-0002-0000-0100-000001000000}">
      <formula1>42370</formula1>
      <formula2>55153</formula2>
    </dataValidation>
  </dataValidations>
  <pageMargins left="0.70866141732283472" right="0.70866141732283472" top="0.74803149606299213" bottom="0.74803149606299213" header="0.31496062992125984" footer="0.31496062992125984"/>
  <pageSetup paperSize="8" scale="99" fitToHeight="0" orientation="portrait" verticalDpi="30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2000000}">
          <x14:formula1>
            <xm:f>'lists - do not amend'!$G$3:$G$7</xm:f>
          </x14:formula1>
          <xm:sqref>C15</xm:sqref>
        </x14:dataValidation>
        <x14:dataValidation type="list" allowBlank="1" showInputMessage="1" showErrorMessage="1" xr:uid="{00000000-0002-0000-0100-000003000000}">
          <x14:formula1>
            <xm:f>'lists - do not amend'!$E$3:$E$10</xm:f>
          </x14:formula1>
          <xm:sqref>C13</xm:sqref>
        </x14:dataValidation>
        <x14:dataValidation type="list" allowBlank="1" showInputMessage="1" showErrorMessage="1" xr:uid="{00000000-0002-0000-0100-000006000000}">
          <x14:formula1>
            <xm:f>'lists - do not amend'!$L$3:$L$6</xm:f>
          </x14:formula1>
          <xm:sqref>C32:D33</xm:sqref>
        </x14:dataValidation>
        <x14:dataValidation type="list" allowBlank="1" showInputMessage="1" showErrorMessage="1" xr:uid="{00000000-0002-0000-0100-000007000000}">
          <x14:formula1>
            <xm:f>'lists - do not amend'!$T$3:$T$4</xm:f>
          </x14:formula1>
          <xm:sqref>D17:D24</xm:sqref>
        </x14:dataValidation>
        <x14:dataValidation type="list" allowBlank="1" showInputMessage="1" showErrorMessage="1" prompt="Please select the client level organisation" xr:uid="{00000000-0002-0000-0100-000008000000}">
          <x14:formula1>
            <xm:f>'lists - do not amend'!$V$3:$V$44</xm:f>
          </x14:formula1>
          <xm:sqref>C6:D7</xm:sqref>
        </x14:dataValidation>
        <x14:dataValidation type="list" allowBlank="1" showInputMessage="1" showErrorMessage="1" prompt="Please select the client level organisation" xr:uid="{00000000-0002-0000-0100-000009000000}">
          <x14:formula1>
            <xm:f>'lists - do not amend'!$X$3:$X$204</xm:f>
          </x14:formula1>
          <xm:sqref>C8:D9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pageSetUpPr fitToPage="1"/>
  </sheetPr>
  <dimension ref="A2:I71"/>
  <sheetViews>
    <sheetView showGridLines="0" zoomScale="90" zoomScaleNormal="90" zoomScalePageLayoutView="125" workbookViewId="0">
      <selection activeCell="C4" sqref="C4:F4"/>
    </sheetView>
  </sheetViews>
  <sheetFormatPr defaultColWidth="8.625" defaultRowHeight="16.5" x14ac:dyDescent="0.3"/>
  <cols>
    <col min="1" max="1" width="3.125" style="1" customWidth="1"/>
    <col min="2" max="2" width="44" style="1" customWidth="1"/>
    <col min="3" max="3" width="21.125" style="8" customWidth="1"/>
    <col min="4" max="4" width="98.625" style="11" customWidth="1"/>
    <col min="5" max="5" width="10.375" style="1" customWidth="1"/>
    <col min="6" max="6" width="34.375" style="1" customWidth="1"/>
    <col min="7" max="7" width="57" style="1" customWidth="1"/>
    <col min="8" max="8" width="8.625" style="1"/>
    <col min="9" max="9" width="8.625" style="13"/>
    <col min="10" max="16384" width="8.625" style="1"/>
  </cols>
  <sheetData>
    <row r="2" spans="2:9" ht="33" customHeight="1" x14ac:dyDescent="0.3"/>
    <row r="3" spans="2:9" s="3" customFormat="1" x14ac:dyDescent="0.3">
      <c r="B3" s="106" t="s">
        <v>6</v>
      </c>
      <c r="C3" s="304" t="s">
        <v>30</v>
      </c>
      <c r="D3" s="304"/>
      <c r="E3" s="304"/>
      <c r="F3" s="305"/>
      <c r="I3" s="13"/>
    </row>
    <row r="4" spans="2:9" ht="84" customHeight="1" x14ac:dyDescent="0.3">
      <c r="B4" s="316" t="s">
        <v>926</v>
      </c>
      <c r="C4" s="298" t="s">
        <v>891</v>
      </c>
      <c r="D4" s="337"/>
      <c r="E4" s="337"/>
      <c r="F4" s="299"/>
    </row>
    <row r="5" spans="2:9" ht="16.5" customHeight="1" x14ac:dyDescent="0.3">
      <c r="B5" s="320"/>
      <c r="C5" s="113" t="s">
        <v>925</v>
      </c>
      <c r="D5" s="334"/>
      <c r="E5" s="335"/>
      <c r="F5" s="336"/>
    </row>
    <row r="6" spans="2:9" ht="24.6" customHeight="1" x14ac:dyDescent="0.3">
      <c r="B6" s="325" t="s">
        <v>899</v>
      </c>
      <c r="C6" s="330"/>
      <c r="D6" s="330"/>
      <c r="E6" s="330"/>
      <c r="F6" s="331"/>
    </row>
    <row r="7" spans="2:9" ht="69" customHeight="1" x14ac:dyDescent="0.3">
      <c r="B7" s="326"/>
      <c r="C7" s="330"/>
      <c r="D7" s="330"/>
      <c r="E7" s="330"/>
      <c r="F7" s="331"/>
    </row>
    <row r="8" spans="2:9" ht="18" customHeight="1" x14ac:dyDescent="0.3">
      <c r="B8" s="328" t="s">
        <v>906</v>
      </c>
      <c r="C8" s="113" t="s">
        <v>903</v>
      </c>
      <c r="D8" s="197"/>
      <c r="E8" s="196" t="s">
        <v>901</v>
      </c>
      <c r="F8" s="198"/>
    </row>
    <row r="9" spans="2:9" ht="18" customHeight="1" x14ac:dyDescent="0.3">
      <c r="B9" s="329"/>
      <c r="C9" s="113" t="s">
        <v>904</v>
      </c>
      <c r="D9" s="197"/>
      <c r="E9" s="196" t="s">
        <v>901</v>
      </c>
      <c r="F9" s="198"/>
    </row>
    <row r="10" spans="2:9" ht="18" customHeight="1" x14ac:dyDescent="0.3">
      <c r="B10" s="329"/>
      <c r="C10" s="113" t="s">
        <v>905</v>
      </c>
      <c r="D10" s="197"/>
      <c r="E10" s="194" t="s">
        <v>901</v>
      </c>
      <c r="F10" s="199"/>
    </row>
    <row r="11" spans="2:9" ht="27.6" customHeight="1" x14ac:dyDescent="0.3">
      <c r="B11" s="110" t="s">
        <v>1</v>
      </c>
      <c r="C11" s="339"/>
      <c r="D11" s="339"/>
      <c r="E11" s="339"/>
      <c r="F11" s="340"/>
    </row>
    <row r="12" spans="2:9" ht="18.600000000000001" customHeight="1" x14ac:dyDescent="0.3">
      <c r="B12" s="325" t="s">
        <v>900</v>
      </c>
      <c r="C12" s="339"/>
      <c r="D12" s="339"/>
      <c r="E12" s="339"/>
      <c r="F12" s="340"/>
    </row>
    <row r="13" spans="2:9" ht="12" customHeight="1" x14ac:dyDescent="0.3">
      <c r="B13" s="327"/>
      <c r="C13" s="343"/>
      <c r="D13" s="343"/>
      <c r="E13" s="343"/>
      <c r="F13" s="344"/>
    </row>
    <row r="14" spans="2:9" ht="28.35" customHeight="1" x14ac:dyDescent="0.3">
      <c r="B14" s="186"/>
      <c r="C14" s="187"/>
      <c r="D14" s="187"/>
      <c r="E14" s="187"/>
      <c r="F14" s="187"/>
    </row>
    <row r="15" spans="2:9" ht="17.100000000000001" customHeight="1" x14ac:dyDescent="0.3">
      <c r="B15" s="106" t="s">
        <v>849</v>
      </c>
      <c r="C15" s="304" t="s">
        <v>5</v>
      </c>
      <c r="D15" s="304"/>
      <c r="E15" s="304"/>
      <c r="F15" s="305"/>
    </row>
    <row r="16" spans="2:9" ht="57" customHeight="1" x14ac:dyDescent="0.3">
      <c r="B16" s="190" t="s">
        <v>857</v>
      </c>
      <c r="C16" s="308"/>
      <c r="D16" s="309"/>
      <c r="E16" s="309"/>
      <c r="F16" s="310"/>
    </row>
    <row r="17" spans="2:9" ht="40.35" customHeight="1" x14ac:dyDescent="0.3">
      <c r="B17" s="188" t="s">
        <v>858</v>
      </c>
      <c r="C17" s="114" t="s">
        <v>850</v>
      </c>
      <c r="D17" s="114" t="s">
        <v>851</v>
      </c>
      <c r="E17" s="311" t="s">
        <v>897</v>
      </c>
      <c r="F17" s="312"/>
    </row>
    <row r="18" spans="2:9" ht="32.450000000000003" customHeight="1" x14ac:dyDescent="0.3">
      <c r="B18" s="189"/>
      <c r="C18" s="113" t="s">
        <v>895</v>
      </c>
      <c r="D18" s="192"/>
      <c r="E18" s="300"/>
      <c r="F18" s="301"/>
    </row>
    <row r="19" spans="2:9" ht="41.1" customHeight="1" x14ac:dyDescent="0.3">
      <c r="B19" s="189"/>
      <c r="C19" s="113" t="s">
        <v>894</v>
      </c>
      <c r="D19" s="192"/>
      <c r="E19" s="300"/>
      <c r="F19" s="301"/>
    </row>
    <row r="20" spans="2:9" ht="15.6" customHeight="1" x14ac:dyDescent="0.3">
      <c r="B20" s="189"/>
      <c r="C20" s="113" t="s">
        <v>896</v>
      </c>
      <c r="D20" s="192"/>
      <c r="E20" s="300"/>
      <c r="F20" s="301"/>
    </row>
    <row r="21" spans="2:9" ht="17.45" customHeight="1" x14ac:dyDescent="0.3">
      <c r="B21" s="189"/>
      <c r="C21" s="113" t="s">
        <v>588</v>
      </c>
      <c r="D21" s="192"/>
      <c r="E21" s="300"/>
      <c r="F21" s="301"/>
    </row>
    <row r="22" spans="2:9" ht="16.350000000000001" customHeight="1" x14ac:dyDescent="0.3">
      <c r="B22" s="189"/>
      <c r="C22" s="146" t="s">
        <v>852</v>
      </c>
      <c r="D22" s="192"/>
      <c r="E22" s="300"/>
      <c r="F22" s="301"/>
    </row>
    <row r="23" spans="2:9" ht="17.100000000000001" customHeight="1" x14ac:dyDescent="0.3">
      <c r="B23" s="189"/>
      <c r="C23" s="146" t="s">
        <v>883</v>
      </c>
      <c r="D23" s="193"/>
      <c r="E23" s="302"/>
      <c r="F23" s="303"/>
    </row>
    <row r="24" spans="2:9" ht="25.5" customHeight="1" x14ac:dyDescent="0.3">
      <c r="B24" s="224" t="s">
        <v>917</v>
      </c>
      <c r="C24" s="283"/>
      <c r="D24" s="284"/>
      <c r="E24" s="284"/>
      <c r="F24" s="285"/>
    </row>
    <row r="25" spans="2:9" ht="25.5" customHeight="1" x14ac:dyDescent="0.3">
      <c r="B25" s="189" t="s">
        <v>918</v>
      </c>
      <c r="C25" s="286"/>
      <c r="D25" s="287"/>
      <c r="E25" s="287"/>
      <c r="F25" s="288"/>
    </row>
    <row r="26" spans="2:9" ht="28.5" customHeight="1" x14ac:dyDescent="0.3">
      <c r="B26" s="225" t="s">
        <v>923</v>
      </c>
      <c r="C26" s="289"/>
      <c r="D26" s="290"/>
      <c r="E26" s="290"/>
      <c r="F26" s="291"/>
    </row>
    <row r="27" spans="2:9" ht="23.45" customHeight="1" x14ac:dyDescent="0.3">
      <c r="B27" s="220" t="s">
        <v>884</v>
      </c>
      <c r="C27" s="221" t="s">
        <v>885</v>
      </c>
      <c r="D27" s="222"/>
      <c r="E27" s="219"/>
      <c r="F27" s="223"/>
    </row>
    <row r="28" spans="2:9" ht="20.100000000000001" customHeight="1" x14ac:dyDescent="0.3">
      <c r="B28" s="150" t="s">
        <v>887</v>
      </c>
      <c r="C28" s="147" t="s">
        <v>886</v>
      </c>
      <c r="D28" s="147"/>
      <c r="E28" s="148"/>
      <c r="F28" s="151"/>
    </row>
    <row r="29" spans="2:9" ht="38.1" customHeight="1" x14ac:dyDescent="0.3">
      <c r="B29" s="150" t="s">
        <v>888</v>
      </c>
      <c r="C29" s="147" t="s">
        <v>890</v>
      </c>
      <c r="D29" s="147"/>
      <c r="E29" s="148"/>
      <c r="F29" s="151"/>
    </row>
    <row r="30" spans="2:9" ht="44.1" customHeight="1" x14ac:dyDescent="0.3">
      <c r="B30" s="152" t="s">
        <v>889</v>
      </c>
      <c r="C30" s="153" t="s">
        <v>890</v>
      </c>
      <c r="D30" s="153"/>
      <c r="E30" s="149"/>
      <c r="F30" s="154"/>
    </row>
    <row r="31" spans="2:9" ht="23.1" customHeight="1" x14ac:dyDescent="0.3">
      <c r="B31" s="191"/>
      <c r="C31" s="191"/>
      <c r="D31" s="191"/>
      <c r="E31" s="191"/>
      <c r="F31" s="191"/>
    </row>
    <row r="32" spans="2:9" s="3" customFormat="1" x14ac:dyDescent="0.3">
      <c r="B32" s="104" t="s">
        <v>7</v>
      </c>
      <c r="C32" s="341" t="s">
        <v>30</v>
      </c>
      <c r="D32" s="341"/>
      <c r="E32" s="341"/>
      <c r="F32" s="342"/>
      <c r="I32" s="13"/>
    </row>
    <row r="33" spans="2:9" ht="12.6" customHeight="1" x14ac:dyDescent="0.3">
      <c r="B33" s="325" t="s">
        <v>853</v>
      </c>
      <c r="C33" s="306"/>
      <c r="D33" s="306"/>
      <c r="E33" s="306"/>
      <c r="F33" s="307"/>
      <c r="G33" s="195"/>
    </row>
    <row r="34" spans="2:9" ht="30" customHeight="1" x14ac:dyDescent="0.3">
      <c r="B34" s="326"/>
      <c r="C34" s="306"/>
      <c r="D34" s="306"/>
      <c r="E34" s="306"/>
      <c r="F34" s="307"/>
    </row>
    <row r="35" spans="2:9" ht="27" customHeight="1" x14ac:dyDescent="0.3">
      <c r="B35" s="325" t="s">
        <v>844</v>
      </c>
      <c r="C35" s="306"/>
      <c r="D35" s="306"/>
      <c r="E35" s="306"/>
      <c r="F35" s="307"/>
    </row>
    <row r="36" spans="2:9" ht="51.6" customHeight="1" x14ac:dyDescent="0.3">
      <c r="B36" s="326"/>
      <c r="C36" s="306"/>
      <c r="D36" s="306"/>
      <c r="E36" s="306"/>
      <c r="F36" s="307"/>
    </row>
    <row r="37" spans="2:9" ht="29.45" customHeight="1" x14ac:dyDescent="0.3">
      <c r="B37" s="110" t="s">
        <v>845</v>
      </c>
      <c r="C37" s="313"/>
      <c r="D37" s="314"/>
      <c r="E37" s="314"/>
      <c r="F37" s="315"/>
    </row>
    <row r="38" spans="2:9" ht="69.599999999999994" customHeight="1" x14ac:dyDescent="0.3">
      <c r="B38" s="110" t="s">
        <v>643</v>
      </c>
      <c r="C38" s="313"/>
      <c r="D38" s="314"/>
      <c r="E38" s="314"/>
      <c r="F38" s="315"/>
    </row>
    <row r="39" spans="2:9" ht="63.6" customHeight="1" x14ac:dyDescent="0.3">
      <c r="B39" s="325" t="s">
        <v>590</v>
      </c>
      <c r="C39" s="339" t="s">
        <v>591</v>
      </c>
      <c r="D39" s="339"/>
      <c r="E39" s="339"/>
      <c r="F39" s="340"/>
    </row>
    <row r="40" spans="2:9" ht="30.6" customHeight="1" x14ac:dyDescent="0.3">
      <c r="B40" s="327"/>
      <c r="C40" s="343"/>
      <c r="D40" s="343"/>
      <c r="E40" s="343"/>
      <c r="F40" s="344"/>
    </row>
    <row r="41" spans="2:9" ht="23.1" customHeight="1" x14ac:dyDescent="0.3">
      <c r="B41" s="4"/>
      <c r="C41" s="10"/>
    </row>
    <row r="42" spans="2:9" s="3" customFormat="1" x14ac:dyDescent="0.3">
      <c r="B42" s="106" t="s">
        <v>8</v>
      </c>
      <c r="C42" s="304" t="s">
        <v>30</v>
      </c>
      <c r="D42" s="304"/>
      <c r="E42" s="304"/>
      <c r="F42" s="305"/>
      <c r="I42" s="13"/>
    </row>
    <row r="43" spans="2:9" ht="74.45" customHeight="1" x14ac:dyDescent="0.3">
      <c r="B43" s="111" t="s">
        <v>854</v>
      </c>
      <c r="C43" s="332"/>
      <c r="D43" s="332"/>
      <c r="E43" s="332"/>
      <c r="F43" s="333"/>
    </row>
    <row r="44" spans="2:9" ht="75.599999999999994" customHeight="1" x14ac:dyDescent="0.3">
      <c r="B44" s="111" t="s">
        <v>0</v>
      </c>
      <c r="C44" s="332"/>
      <c r="D44" s="332"/>
      <c r="E44" s="332"/>
      <c r="F44" s="333"/>
    </row>
    <row r="45" spans="2:9" ht="32.450000000000003" customHeight="1" x14ac:dyDescent="0.3">
      <c r="B45" s="110" t="s">
        <v>3</v>
      </c>
      <c r="C45" s="306"/>
      <c r="D45" s="306"/>
      <c r="E45" s="306"/>
      <c r="F45" s="307"/>
    </row>
    <row r="46" spans="2:9" ht="31.35" customHeight="1" x14ac:dyDescent="0.3">
      <c r="B46" s="112" t="s">
        <v>4</v>
      </c>
      <c r="C46" s="321"/>
      <c r="D46" s="321"/>
      <c r="E46" s="321"/>
      <c r="F46" s="322"/>
    </row>
    <row r="47" spans="2:9" ht="20.100000000000001" customHeight="1" x14ac:dyDescent="0.3">
      <c r="B47" s="4"/>
      <c r="C47" s="10"/>
    </row>
    <row r="48" spans="2:9" s="3" customFormat="1" x14ac:dyDescent="0.3">
      <c r="B48" s="108" t="s">
        <v>25</v>
      </c>
      <c r="C48" s="323" t="s">
        <v>5</v>
      </c>
      <c r="D48" s="323"/>
      <c r="E48" s="323"/>
      <c r="F48" s="324"/>
      <c r="I48" s="13"/>
    </row>
    <row r="49" spans="1:9" ht="34.5" customHeight="1" x14ac:dyDescent="0.3">
      <c r="A49" s="15"/>
      <c r="B49" s="318" t="s">
        <v>585</v>
      </c>
      <c r="C49" s="280" t="s">
        <v>848</v>
      </c>
      <c r="D49" s="280" t="s">
        <v>847</v>
      </c>
      <c r="E49" s="278" t="s">
        <v>846</v>
      </c>
      <c r="F49" s="279"/>
      <c r="I49" s="1"/>
    </row>
    <row r="50" spans="1:9" ht="12.6" customHeight="1" x14ac:dyDescent="0.3">
      <c r="A50" s="15"/>
      <c r="B50" s="319"/>
      <c r="C50" s="282"/>
      <c r="D50" s="282"/>
      <c r="E50" s="280"/>
      <c r="F50" s="281"/>
      <c r="I50" s="1"/>
    </row>
    <row r="51" spans="1:9" ht="19.5" customHeight="1" x14ac:dyDescent="0.3">
      <c r="A51" s="15"/>
      <c r="B51" s="109" t="s">
        <v>27</v>
      </c>
      <c r="C51" s="95"/>
      <c r="D51" s="100"/>
      <c r="E51" s="296"/>
      <c r="F51" s="297"/>
      <c r="I51" s="1"/>
    </row>
    <row r="52" spans="1:9" ht="19.5" customHeight="1" x14ac:dyDescent="0.3">
      <c r="A52" s="15"/>
      <c r="B52" s="109" t="s">
        <v>565</v>
      </c>
      <c r="C52" s="95"/>
      <c r="D52" s="100"/>
      <c r="E52" s="296"/>
      <c r="F52" s="297"/>
      <c r="I52" s="1"/>
    </row>
    <row r="53" spans="1:9" ht="19.5" customHeight="1" x14ac:dyDescent="0.3">
      <c r="A53" s="15"/>
      <c r="B53" s="109" t="s">
        <v>566</v>
      </c>
      <c r="C53" s="95"/>
      <c r="D53" s="100"/>
      <c r="E53" s="296"/>
      <c r="F53" s="297"/>
      <c r="I53" s="1"/>
    </row>
    <row r="54" spans="1:9" ht="19.5" customHeight="1" x14ac:dyDescent="0.3">
      <c r="A54" s="15"/>
      <c r="B54" s="109" t="s">
        <v>586</v>
      </c>
      <c r="C54" s="95"/>
      <c r="D54" s="100"/>
      <c r="E54" s="296"/>
      <c r="F54" s="297"/>
      <c r="I54" s="1"/>
    </row>
    <row r="55" spans="1:9" ht="19.5" customHeight="1" x14ac:dyDescent="0.3">
      <c r="A55" s="15"/>
      <c r="B55" s="109" t="s">
        <v>567</v>
      </c>
      <c r="C55" s="95"/>
      <c r="D55" s="100"/>
      <c r="E55" s="296"/>
      <c r="F55" s="297"/>
      <c r="I55" s="1"/>
    </row>
    <row r="56" spans="1:9" ht="19.5" customHeight="1" x14ac:dyDescent="0.3">
      <c r="A56" s="15"/>
      <c r="B56" s="109" t="s">
        <v>568</v>
      </c>
      <c r="C56" s="95"/>
      <c r="D56" s="100"/>
      <c r="E56" s="296"/>
      <c r="F56" s="297"/>
      <c r="I56" s="1"/>
    </row>
    <row r="57" spans="1:9" ht="19.5" customHeight="1" x14ac:dyDescent="0.3">
      <c r="A57" s="15"/>
      <c r="B57" s="109" t="s">
        <v>587</v>
      </c>
      <c r="C57" s="95"/>
      <c r="D57" s="100"/>
      <c r="E57" s="296"/>
      <c r="F57" s="297"/>
      <c r="I57" s="1"/>
    </row>
    <row r="58" spans="1:9" ht="19.5" customHeight="1" x14ac:dyDescent="0.3">
      <c r="A58" s="15"/>
      <c r="B58" s="109" t="s">
        <v>644</v>
      </c>
      <c r="C58" s="95"/>
      <c r="D58" s="100"/>
      <c r="E58" s="296"/>
      <c r="F58" s="297"/>
      <c r="I58" s="1"/>
    </row>
    <row r="59" spans="1:9" ht="19.5" customHeight="1" x14ac:dyDescent="0.3">
      <c r="A59" s="15"/>
      <c r="B59" s="109" t="s">
        <v>569</v>
      </c>
      <c r="C59" s="95"/>
      <c r="D59" s="100"/>
      <c r="E59" s="296"/>
      <c r="F59" s="297"/>
      <c r="I59" s="1"/>
    </row>
    <row r="60" spans="1:9" ht="19.5" customHeight="1" x14ac:dyDescent="0.3">
      <c r="A60" s="15"/>
      <c r="B60" s="109" t="s">
        <v>589</v>
      </c>
      <c r="C60" s="95"/>
      <c r="D60" s="100"/>
      <c r="E60" s="296"/>
      <c r="F60" s="297"/>
      <c r="I60" s="1"/>
    </row>
    <row r="61" spans="1:9" ht="19.5" customHeight="1" x14ac:dyDescent="0.3">
      <c r="A61" s="15"/>
      <c r="B61" s="109" t="s">
        <v>28</v>
      </c>
      <c r="C61" s="95"/>
      <c r="D61" s="100"/>
      <c r="E61" s="296"/>
      <c r="F61" s="297"/>
      <c r="I61" s="1"/>
    </row>
    <row r="62" spans="1:9" ht="19.5" customHeight="1" x14ac:dyDescent="0.3">
      <c r="A62" s="15"/>
      <c r="B62" s="109" t="s">
        <v>720</v>
      </c>
      <c r="C62" s="95"/>
      <c r="D62" s="100"/>
      <c r="E62" s="298"/>
      <c r="F62" s="299"/>
      <c r="I62" s="1"/>
    </row>
    <row r="63" spans="1:9" ht="19.5" customHeight="1" x14ac:dyDescent="0.3">
      <c r="A63" s="15"/>
      <c r="B63" s="109" t="s">
        <v>723</v>
      </c>
      <c r="C63" s="95"/>
      <c r="D63" s="100"/>
      <c r="E63" s="298"/>
      <c r="F63" s="299"/>
      <c r="I63" s="1"/>
    </row>
    <row r="64" spans="1:9" ht="19.5" customHeight="1" x14ac:dyDescent="0.3">
      <c r="A64" s="15"/>
      <c r="B64" s="109" t="s">
        <v>721</v>
      </c>
      <c r="C64" s="95"/>
      <c r="D64" s="100"/>
      <c r="E64" s="298"/>
      <c r="F64" s="299"/>
      <c r="I64" s="1"/>
    </row>
    <row r="65" spans="1:9" ht="19.5" customHeight="1" x14ac:dyDescent="0.3">
      <c r="A65" s="15"/>
      <c r="B65" s="109" t="s">
        <v>722</v>
      </c>
      <c r="C65" s="95"/>
      <c r="D65" s="100"/>
      <c r="E65" s="298"/>
      <c r="F65" s="299"/>
      <c r="I65" s="1"/>
    </row>
    <row r="66" spans="1:9" ht="19.5" customHeight="1" x14ac:dyDescent="0.3">
      <c r="A66" s="15"/>
      <c r="B66" s="109" t="s">
        <v>724</v>
      </c>
      <c r="C66" s="95"/>
      <c r="D66" s="100"/>
      <c r="E66" s="296"/>
      <c r="F66" s="297"/>
      <c r="I66" s="1"/>
    </row>
    <row r="67" spans="1:9" ht="26.25" customHeight="1" x14ac:dyDescent="0.3">
      <c r="B67" s="316" t="s">
        <v>855</v>
      </c>
      <c r="C67" s="306"/>
      <c r="D67" s="306"/>
      <c r="E67" s="306"/>
      <c r="F67" s="307"/>
      <c r="I67" s="1"/>
    </row>
    <row r="68" spans="1:9" ht="38.450000000000003" customHeight="1" x14ac:dyDescent="0.3">
      <c r="B68" s="338"/>
      <c r="C68" s="306"/>
      <c r="D68" s="306"/>
      <c r="E68" s="306"/>
      <c r="F68" s="307"/>
      <c r="I68" s="1"/>
    </row>
    <row r="69" spans="1:9" ht="37.35" customHeight="1" x14ac:dyDescent="0.3">
      <c r="B69" s="316" t="s">
        <v>856</v>
      </c>
      <c r="C69" s="292"/>
      <c r="D69" s="292"/>
      <c r="E69" s="292"/>
      <c r="F69" s="293"/>
      <c r="I69" s="1"/>
    </row>
    <row r="70" spans="1:9" ht="31.35" customHeight="1" x14ac:dyDescent="0.3">
      <c r="B70" s="317"/>
      <c r="C70" s="294"/>
      <c r="D70" s="294"/>
      <c r="E70" s="294"/>
      <c r="F70" s="295"/>
      <c r="I70" s="1"/>
    </row>
    <row r="71" spans="1:9" ht="15.6" customHeight="1" x14ac:dyDescent="0.3">
      <c r="B71" s="4"/>
      <c r="C71" s="10"/>
      <c r="I71" s="1"/>
    </row>
  </sheetData>
  <mergeCells count="61">
    <mergeCell ref="D5:F5"/>
    <mergeCell ref="C4:F4"/>
    <mergeCell ref="B67:B68"/>
    <mergeCell ref="C11:F11"/>
    <mergeCell ref="C32:F32"/>
    <mergeCell ref="C37:F37"/>
    <mergeCell ref="C42:F42"/>
    <mergeCell ref="C43:F43"/>
    <mergeCell ref="C39:F40"/>
    <mergeCell ref="C12:F13"/>
    <mergeCell ref="C35:F36"/>
    <mergeCell ref="C33:F34"/>
    <mergeCell ref="E20:F20"/>
    <mergeCell ref="E21:F21"/>
    <mergeCell ref="B69:B70"/>
    <mergeCell ref="B49:B50"/>
    <mergeCell ref="C3:F3"/>
    <mergeCell ref="E51:F51"/>
    <mergeCell ref="B4:B5"/>
    <mergeCell ref="C45:F45"/>
    <mergeCell ref="C46:F46"/>
    <mergeCell ref="C48:F48"/>
    <mergeCell ref="B6:B7"/>
    <mergeCell ref="B12:B13"/>
    <mergeCell ref="B33:B34"/>
    <mergeCell ref="B35:B36"/>
    <mergeCell ref="B8:B10"/>
    <mergeCell ref="B39:B40"/>
    <mergeCell ref="C6:F7"/>
    <mergeCell ref="C44:F44"/>
    <mergeCell ref="E22:F22"/>
    <mergeCell ref="E23:F23"/>
    <mergeCell ref="C15:F15"/>
    <mergeCell ref="E58:F58"/>
    <mergeCell ref="C67:F68"/>
    <mergeCell ref="E55:F55"/>
    <mergeCell ref="E56:F56"/>
    <mergeCell ref="E57:F57"/>
    <mergeCell ref="E52:F52"/>
    <mergeCell ref="E53:F53"/>
    <mergeCell ref="C16:F16"/>
    <mergeCell ref="E17:F17"/>
    <mergeCell ref="E18:F18"/>
    <mergeCell ref="E19:F19"/>
    <mergeCell ref="E54:F54"/>
    <mergeCell ref="C38:F38"/>
    <mergeCell ref="C69:F70"/>
    <mergeCell ref="E59:F59"/>
    <mergeCell ref="E60:F60"/>
    <mergeCell ref="E61:F61"/>
    <mergeCell ref="E66:F66"/>
    <mergeCell ref="E62:F62"/>
    <mergeCell ref="E63:F63"/>
    <mergeCell ref="E64:F64"/>
    <mergeCell ref="E65:F65"/>
    <mergeCell ref="E49:F50"/>
    <mergeCell ref="D49:D50"/>
    <mergeCell ref="C49:C50"/>
    <mergeCell ref="C24:F24"/>
    <mergeCell ref="C25:F25"/>
    <mergeCell ref="C26:F26"/>
  </mergeCells>
  <pageMargins left="0.70866141732283472" right="0.70866141732283472" top="0.74803149606299213" bottom="0.74803149606299213" header="0.31496062992125984" footer="0.31496062992125984"/>
  <pageSetup paperSize="8" scale="97" fitToHeight="0" orientation="portrait"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'lists - do not amend'!$I$3:$I$15</xm:f>
          </x14:formula1>
          <xm:sqref>C33:F34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2"/>
    <pageSetUpPr fitToPage="1"/>
  </sheetPr>
  <dimension ref="B2:K103"/>
  <sheetViews>
    <sheetView showGridLines="0" zoomScale="80" zoomScaleNormal="80" workbookViewId="0">
      <selection activeCell="L55" sqref="L55"/>
    </sheetView>
  </sheetViews>
  <sheetFormatPr defaultColWidth="8.625" defaultRowHeight="16.5" x14ac:dyDescent="0.3"/>
  <cols>
    <col min="1" max="1" width="2.5" style="1" customWidth="1"/>
    <col min="2" max="2" width="23.5" style="1" customWidth="1"/>
    <col min="3" max="3" width="34.125" style="1" customWidth="1"/>
    <col min="4" max="4" width="38.375" style="8" customWidth="1"/>
    <col min="5" max="5" width="37.125" style="1" customWidth="1"/>
    <col min="6" max="6" width="44" style="1" customWidth="1"/>
    <col min="7" max="7" width="8.625" style="1"/>
    <col min="8" max="8" width="14.5" style="1" customWidth="1"/>
    <col min="9" max="16384" width="8.625" style="1"/>
  </cols>
  <sheetData>
    <row r="2" spans="2:6" ht="38.450000000000003" customHeight="1" x14ac:dyDescent="0.3"/>
    <row r="3" spans="2:6" s="3" customFormat="1" ht="21" customHeight="1" x14ac:dyDescent="0.3">
      <c r="B3" s="358" t="s">
        <v>24</v>
      </c>
      <c r="C3" s="359"/>
      <c r="D3" s="119"/>
      <c r="E3" s="119"/>
      <c r="F3" s="120"/>
    </row>
    <row r="4" spans="2:6" s="3" customFormat="1" ht="30" customHeight="1" x14ac:dyDescent="0.3">
      <c r="B4" s="106" t="s">
        <v>592</v>
      </c>
      <c r="C4" s="121" t="s">
        <v>873</v>
      </c>
      <c r="D4" s="356" t="s">
        <v>5</v>
      </c>
      <c r="E4" s="356"/>
      <c r="F4" s="357"/>
    </row>
    <row r="5" spans="2:6" ht="22.5" customHeight="1" x14ac:dyDescent="0.3">
      <c r="B5" s="122" t="s">
        <v>646</v>
      </c>
      <c r="C5" s="116"/>
      <c r="D5" s="360"/>
      <c r="E5" s="360"/>
      <c r="F5" s="361"/>
    </row>
    <row r="6" spans="2:6" ht="24" customHeight="1" x14ac:dyDescent="0.3">
      <c r="B6" s="122" t="s">
        <v>647</v>
      </c>
      <c r="C6" s="116" t="s">
        <v>874</v>
      </c>
      <c r="D6" s="368"/>
      <c r="E6" s="368"/>
      <c r="F6" s="369"/>
    </row>
    <row r="7" spans="2:6" ht="48.75" customHeight="1" x14ac:dyDescent="0.3">
      <c r="B7" s="122" t="s">
        <v>32</v>
      </c>
      <c r="C7" s="116" t="s">
        <v>876</v>
      </c>
      <c r="D7" s="360"/>
      <c r="E7" s="360"/>
      <c r="F7" s="361"/>
    </row>
    <row r="8" spans="2:6" ht="11.45" customHeight="1" x14ac:dyDescent="0.3">
      <c r="B8" s="325" t="s">
        <v>648</v>
      </c>
      <c r="C8" s="391" t="s">
        <v>824</v>
      </c>
      <c r="D8" s="368"/>
      <c r="E8" s="368"/>
      <c r="F8" s="369"/>
    </row>
    <row r="9" spans="2:6" ht="17.100000000000001" customHeight="1" x14ac:dyDescent="0.3">
      <c r="B9" s="326"/>
      <c r="C9" s="391"/>
      <c r="D9" s="368"/>
      <c r="E9" s="368"/>
      <c r="F9" s="369"/>
    </row>
    <row r="10" spans="2:6" ht="39" customHeight="1" x14ac:dyDescent="0.3">
      <c r="B10" s="122" t="s">
        <v>33</v>
      </c>
      <c r="C10" s="116" t="s">
        <v>653</v>
      </c>
      <c r="D10" s="360"/>
      <c r="E10" s="360"/>
      <c r="F10" s="361"/>
    </row>
    <row r="11" spans="2:6" ht="44.45" customHeight="1" x14ac:dyDescent="0.3">
      <c r="B11" s="122" t="s">
        <v>31</v>
      </c>
      <c r="C11" s="116" t="s">
        <v>656</v>
      </c>
      <c r="D11" s="360"/>
      <c r="E11" s="360"/>
      <c r="F11" s="361"/>
    </row>
    <row r="12" spans="2:6" ht="41.45" customHeight="1" x14ac:dyDescent="0.3">
      <c r="B12" s="122" t="s">
        <v>594</v>
      </c>
      <c r="C12" s="116" t="s">
        <v>650</v>
      </c>
      <c r="D12" s="360"/>
      <c r="E12" s="360"/>
      <c r="F12" s="361"/>
    </row>
    <row r="13" spans="2:6" ht="39.6" customHeight="1" x14ac:dyDescent="0.3">
      <c r="B13" s="122" t="s">
        <v>595</v>
      </c>
      <c r="C13" s="116" t="s">
        <v>649</v>
      </c>
      <c r="D13" s="360"/>
      <c r="E13" s="360"/>
      <c r="F13" s="361"/>
    </row>
    <row r="14" spans="2:6" ht="32.450000000000003" customHeight="1" x14ac:dyDescent="0.3">
      <c r="B14" s="122" t="s">
        <v>596</v>
      </c>
      <c r="C14" s="116" t="s">
        <v>651</v>
      </c>
      <c r="D14" s="360"/>
      <c r="E14" s="360"/>
      <c r="F14" s="361"/>
    </row>
    <row r="15" spans="2:6" ht="32.25" customHeight="1" x14ac:dyDescent="0.3">
      <c r="B15" s="112" t="s">
        <v>679</v>
      </c>
      <c r="C15" s="123" t="s">
        <v>678</v>
      </c>
      <c r="D15" s="372"/>
      <c r="E15" s="372"/>
      <c r="F15" s="373"/>
    </row>
    <row r="16" spans="2:6" ht="24.6" customHeight="1" x14ac:dyDescent="0.3">
      <c r="B16" s="4"/>
      <c r="C16" s="4"/>
      <c r="D16" s="365"/>
      <c r="E16" s="365"/>
      <c r="F16" s="365"/>
    </row>
    <row r="17" spans="2:6" ht="33.75" customHeight="1" x14ac:dyDescent="0.3">
      <c r="B17" s="106" t="s">
        <v>875</v>
      </c>
      <c r="C17" s="121" t="s">
        <v>873</v>
      </c>
      <c r="D17" s="356" t="s">
        <v>5</v>
      </c>
      <c r="E17" s="356"/>
      <c r="F17" s="357"/>
    </row>
    <row r="18" spans="2:6" ht="20.45" customHeight="1" x14ac:dyDescent="0.3">
      <c r="B18" s="105" t="s">
        <v>639</v>
      </c>
      <c r="C18" s="118"/>
      <c r="D18" s="366"/>
      <c r="E18" s="366"/>
      <c r="F18" s="367"/>
    </row>
    <row r="19" spans="2:6" ht="24" customHeight="1" x14ac:dyDescent="0.3">
      <c r="B19" s="105" t="s">
        <v>645</v>
      </c>
      <c r="C19" s="118" t="s">
        <v>874</v>
      </c>
      <c r="D19" s="306"/>
      <c r="E19" s="306"/>
      <c r="F19" s="307"/>
    </row>
    <row r="20" spans="2:6" ht="46.35" customHeight="1" x14ac:dyDescent="0.3">
      <c r="B20" s="105" t="s">
        <v>32</v>
      </c>
      <c r="C20" s="118"/>
      <c r="D20" s="366"/>
      <c r="E20" s="366"/>
      <c r="F20" s="367"/>
    </row>
    <row r="21" spans="2:6" ht="16.5" customHeight="1" x14ac:dyDescent="0.3">
      <c r="B21" s="316" t="s">
        <v>652</v>
      </c>
      <c r="C21" s="391" t="s">
        <v>824</v>
      </c>
      <c r="D21" s="306"/>
      <c r="E21" s="306"/>
      <c r="F21" s="307"/>
    </row>
    <row r="22" spans="2:6" ht="9" customHeight="1" x14ac:dyDescent="0.3">
      <c r="B22" s="338"/>
      <c r="C22" s="391"/>
      <c r="D22" s="306"/>
      <c r="E22" s="306"/>
      <c r="F22" s="307"/>
    </row>
    <row r="23" spans="2:6" ht="48.75" customHeight="1" x14ac:dyDescent="0.3">
      <c r="B23" s="105" t="s">
        <v>33</v>
      </c>
      <c r="C23" s="117" t="s">
        <v>654</v>
      </c>
      <c r="D23" s="366"/>
      <c r="E23" s="366"/>
      <c r="F23" s="367"/>
    </row>
    <row r="24" spans="2:6" ht="48.75" customHeight="1" x14ac:dyDescent="0.3">
      <c r="B24" s="105" t="s">
        <v>31</v>
      </c>
      <c r="C24" s="116" t="s">
        <v>656</v>
      </c>
      <c r="D24" s="366"/>
      <c r="E24" s="366"/>
      <c r="F24" s="367"/>
    </row>
    <row r="25" spans="2:6" ht="36.6" customHeight="1" x14ac:dyDescent="0.3">
      <c r="B25" s="107" t="s">
        <v>595</v>
      </c>
      <c r="C25" s="124" t="s">
        <v>649</v>
      </c>
      <c r="D25" s="362"/>
      <c r="E25" s="362"/>
      <c r="F25" s="363"/>
    </row>
    <row r="26" spans="2:6" ht="23.1" customHeight="1" x14ac:dyDescent="0.3">
      <c r="B26" s="17"/>
      <c r="C26" s="17"/>
      <c r="D26" s="364"/>
      <c r="E26" s="364"/>
      <c r="F26" s="364"/>
    </row>
    <row r="27" spans="2:6" ht="33.75" customHeight="1" x14ac:dyDescent="0.3">
      <c r="B27" s="106" t="s">
        <v>29</v>
      </c>
      <c r="C27" s="121" t="s">
        <v>873</v>
      </c>
      <c r="D27" s="370" t="s">
        <v>5</v>
      </c>
      <c r="E27" s="370"/>
      <c r="F27" s="371"/>
    </row>
    <row r="28" spans="2:6" ht="17.45" customHeight="1" x14ac:dyDescent="0.3">
      <c r="B28" s="105" t="s">
        <v>646</v>
      </c>
      <c r="C28" s="126"/>
      <c r="D28" s="366"/>
      <c r="E28" s="366"/>
      <c r="F28" s="367"/>
    </row>
    <row r="29" spans="2:6" ht="29.45" customHeight="1" x14ac:dyDescent="0.3">
      <c r="B29" s="105" t="s">
        <v>655</v>
      </c>
      <c r="C29" s="117" t="s">
        <v>878</v>
      </c>
      <c r="D29" s="306"/>
      <c r="E29" s="306"/>
      <c r="F29" s="307"/>
    </row>
    <row r="30" spans="2:6" ht="52.35" customHeight="1" x14ac:dyDescent="0.3">
      <c r="B30" s="105" t="s">
        <v>32</v>
      </c>
      <c r="C30" s="117" t="s">
        <v>597</v>
      </c>
      <c r="D30" s="366"/>
      <c r="E30" s="366"/>
      <c r="F30" s="367"/>
    </row>
    <row r="31" spans="2:6" ht="24.6" customHeight="1" x14ac:dyDescent="0.3">
      <c r="B31" s="383" t="s">
        <v>648</v>
      </c>
      <c r="C31" s="389" t="s">
        <v>598</v>
      </c>
      <c r="D31" s="306"/>
      <c r="E31" s="306"/>
      <c r="F31" s="307"/>
    </row>
    <row r="32" spans="2:6" ht="8.4499999999999993" customHeight="1" x14ac:dyDescent="0.3">
      <c r="B32" s="384"/>
      <c r="C32" s="389"/>
      <c r="D32" s="306"/>
      <c r="E32" s="306"/>
      <c r="F32" s="307"/>
    </row>
    <row r="33" spans="2:11" ht="48.75" customHeight="1" x14ac:dyDescent="0.3">
      <c r="B33" s="390" t="s">
        <v>31</v>
      </c>
      <c r="C33" s="117" t="s">
        <v>599</v>
      </c>
      <c r="D33" s="306"/>
      <c r="E33" s="306"/>
      <c r="F33" s="307"/>
    </row>
    <row r="34" spans="2:11" ht="48.75" customHeight="1" x14ac:dyDescent="0.3">
      <c r="B34" s="390"/>
      <c r="C34" s="116" t="s">
        <v>657</v>
      </c>
      <c r="D34" s="306"/>
      <c r="E34" s="306"/>
      <c r="F34" s="307"/>
    </row>
    <row r="35" spans="2:11" ht="44.1" customHeight="1" x14ac:dyDescent="0.3">
      <c r="B35" s="105" t="s">
        <v>600</v>
      </c>
      <c r="C35" s="117" t="s">
        <v>879</v>
      </c>
      <c r="D35" s="366"/>
      <c r="E35" s="366"/>
      <c r="F35" s="367"/>
    </row>
    <row r="36" spans="2:11" ht="36" customHeight="1" x14ac:dyDescent="0.3">
      <c r="B36" s="105" t="s">
        <v>601</v>
      </c>
      <c r="C36" s="117" t="s">
        <v>602</v>
      </c>
      <c r="D36" s="366"/>
      <c r="E36" s="366"/>
      <c r="F36" s="367"/>
    </row>
    <row r="37" spans="2:11" ht="35.450000000000003" customHeight="1" x14ac:dyDescent="0.3">
      <c r="B37" s="105" t="s">
        <v>603</v>
      </c>
      <c r="C37" s="116" t="s">
        <v>604</v>
      </c>
      <c r="D37" s="366"/>
      <c r="E37" s="366"/>
      <c r="F37" s="367"/>
    </row>
    <row r="38" spans="2:11" ht="119.45" customHeight="1" x14ac:dyDescent="0.3">
      <c r="B38" s="105" t="s">
        <v>605</v>
      </c>
      <c r="C38" s="116" t="s">
        <v>877</v>
      </c>
      <c r="D38" s="366"/>
      <c r="E38" s="366"/>
      <c r="F38" s="367"/>
    </row>
    <row r="39" spans="2:11" ht="58.35" customHeight="1" x14ac:dyDescent="0.3">
      <c r="B39" s="109" t="s">
        <v>606</v>
      </c>
      <c r="C39" s="116" t="s">
        <v>607</v>
      </c>
      <c r="D39" s="366"/>
      <c r="E39" s="366"/>
      <c r="F39" s="367"/>
    </row>
    <row r="40" spans="2:11" ht="42" customHeight="1" x14ac:dyDescent="0.3">
      <c r="B40" s="109" t="s">
        <v>608</v>
      </c>
      <c r="C40" s="116" t="s">
        <v>609</v>
      </c>
      <c r="D40" s="366"/>
      <c r="E40" s="366"/>
      <c r="F40" s="367"/>
    </row>
    <row r="41" spans="2:11" ht="35.1" customHeight="1" x14ac:dyDescent="0.3">
      <c r="B41" s="125" t="s">
        <v>610</v>
      </c>
      <c r="C41" s="124" t="s">
        <v>611</v>
      </c>
      <c r="D41" s="362"/>
      <c r="E41" s="362"/>
      <c r="F41" s="363"/>
    </row>
    <row r="42" spans="2:11" ht="25.35" customHeight="1" x14ac:dyDescent="0.3">
      <c r="B42" s="17"/>
      <c r="C42" s="18"/>
      <c r="D42" s="18"/>
      <c r="E42" s="18"/>
      <c r="F42" s="18"/>
    </row>
    <row r="43" spans="2:11" ht="21" customHeight="1" x14ac:dyDescent="0.3">
      <c r="B43" s="387" t="s">
        <v>618</v>
      </c>
      <c r="C43" s="385" t="s">
        <v>873</v>
      </c>
      <c r="D43" s="374" t="s">
        <v>5</v>
      </c>
      <c r="E43" s="374"/>
      <c r="F43" s="375"/>
    </row>
    <row r="44" spans="2:11" ht="33.75" customHeight="1" x14ac:dyDescent="0.3">
      <c r="B44" s="388"/>
      <c r="C44" s="386"/>
      <c r="D44" s="97" t="s">
        <v>636</v>
      </c>
      <c r="E44" s="97" t="s">
        <v>637</v>
      </c>
      <c r="F44" s="131" t="s">
        <v>638</v>
      </c>
      <c r="G44" s="348"/>
      <c r="H44" s="349"/>
      <c r="I44" s="349"/>
      <c r="J44" s="349"/>
      <c r="K44" s="349"/>
    </row>
    <row r="45" spans="2:11" s="15" customFormat="1" ht="27" customHeight="1" x14ac:dyDescent="0.3">
      <c r="B45" s="105" t="s">
        <v>646</v>
      </c>
      <c r="C45" s="127"/>
      <c r="D45" s="26"/>
      <c r="E45" s="26"/>
      <c r="F45" s="132"/>
    </row>
    <row r="46" spans="2:11" ht="24.6" customHeight="1" x14ac:dyDescent="0.3">
      <c r="B46" s="133" t="s">
        <v>658</v>
      </c>
      <c r="C46" s="128" t="s">
        <v>659</v>
      </c>
      <c r="D46" s="96"/>
      <c r="E46" s="96"/>
      <c r="F46" s="134"/>
    </row>
    <row r="47" spans="2:11" ht="48.75" customHeight="1" x14ac:dyDescent="0.3">
      <c r="B47" s="135" t="s">
        <v>619</v>
      </c>
      <c r="C47" s="129"/>
      <c r="D47" s="98"/>
      <c r="E47" s="98"/>
      <c r="F47" s="136"/>
    </row>
    <row r="48" spans="2:11" ht="34.5" customHeight="1" x14ac:dyDescent="0.3">
      <c r="B48" s="133" t="s">
        <v>661</v>
      </c>
      <c r="C48" s="218" t="s">
        <v>660</v>
      </c>
      <c r="D48" s="216"/>
      <c r="E48" s="216"/>
      <c r="F48" s="217"/>
    </row>
    <row r="49" spans="2:6" ht="34.35" customHeight="1" x14ac:dyDescent="0.3">
      <c r="B49" s="137" t="s">
        <v>620</v>
      </c>
      <c r="C49" s="129"/>
      <c r="D49" s="98"/>
      <c r="E49" s="98"/>
      <c r="F49" s="136"/>
    </row>
    <row r="50" spans="2:6" ht="38.1" customHeight="1" x14ac:dyDescent="0.3">
      <c r="B50" s="137" t="s">
        <v>621</v>
      </c>
      <c r="C50" s="129"/>
      <c r="D50" s="98"/>
      <c r="E50" s="98"/>
      <c r="F50" s="136"/>
    </row>
    <row r="51" spans="2:6" ht="33.6" customHeight="1" x14ac:dyDescent="0.3">
      <c r="B51" s="137" t="s">
        <v>622</v>
      </c>
      <c r="C51" s="129"/>
      <c r="D51" s="98"/>
      <c r="E51" s="98"/>
      <c r="F51" s="136"/>
    </row>
    <row r="52" spans="2:6" ht="36" customHeight="1" x14ac:dyDescent="0.3">
      <c r="B52" s="137" t="s">
        <v>623</v>
      </c>
      <c r="C52" s="129"/>
      <c r="D52" s="98"/>
      <c r="E52" s="98"/>
      <c r="F52" s="136"/>
    </row>
    <row r="53" spans="2:6" ht="32.450000000000003" customHeight="1" x14ac:dyDescent="0.3">
      <c r="B53" s="137" t="s">
        <v>662</v>
      </c>
      <c r="C53" s="129"/>
      <c r="D53" s="98"/>
      <c r="E53" s="98"/>
      <c r="F53" s="136"/>
    </row>
    <row r="54" spans="2:6" ht="37.35" customHeight="1" x14ac:dyDescent="0.3">
      <c r="B54" s="137" t="s">
        <v>624</v>
      </c>
      <c r="C54" s="129"/>
      <c r="D54" s="98"/>
      <c r="E54" s="98"/>
      <c r="F54" s="136"/>
    </row>
    <row r="55" spans="2:6" ht="62.25" customHeight="1" x14ac:dyDescent="0.3">
      <c r="B55" s="376" t="s">
        <v>916</v>
      </c>
      <c r="C55" s="377"/>
      <c r="D55" s="377"/>
      <c r="E55" s="377"/>
      <c r="F55" s="378"/>
    </row>
    <row r="56" spans="2:6" s="211" customFormat="1" ht="85.5" customHeight="1" x14ac:dyDescent="0.3">
      <c r="B56" s="212" t="s">
        <v>921</v>
      </c>
      <c r="C56" s="213" t="s">
        <v>912</v>
      </c>
      <c r="D56" s="213" t="s">
        <v>913</v>
      </c>
      <c r="E56" s="226" t="s">
        <v>919</v>
      </c>
      <c r="F56" s="227" t="s">
        <v>920</v>
      </c>
    </row>
    <row r="57" spans="2:6" ht="35.25" customHeight="1" x14ac:dyDescent="0.3">
      <c r="B57" s="137" t="s">
        <v>625</v>
      </c>
      <c r="C57" s="129"/>
      <c r="D57" s="203"/>
      <c r="E57" s="203"/>
      <c r="F57" s="204"/>
    </row>
    <row r="58" spans="2:6" ht="32.450000000000003" customHeight="1" x14ac:dyDescent="0.3">
      <c r="B58" s="137" t="s">
        <v>626</v>
      </c>
      <c r="C58" s="129"/>
      <c r="D58" s="203"/>
      <c r="E58" s="203"/>
      <c r="F58" s="204"/>
    </row>
    <row r="59" spans="2:6" ht="30.6" customHeight="1" x14ac:dyDescent="0.3">
      <c r="B59" s="209" t="s">
        <v>627</v>
      </c>
      <c r="C59" s="210"/>
      <c r="D59" s="201"/>
      <c r="E59" s="201"/>
      <c r="F59" s="202"/>
    </row>
    <row r="60" spans="2:6" ht="23.45" customHeight="1" x14ac:dyDescent="0.3">
      <c r="B60" s="392" t="s">
        <v>652</v>
      </c>
      <c r="C60" s="396" t="s">
        <v>824</v>
      </c>
      <c r="D60" s="380"/>
      <c r="E60" s="380"/>
      <c r="F60" s="382"/>
    </row>
    <row r="61" spans="2:6" ht="8.4499999999999993" customHeight="1" x14ac:dyDescent="0.3">
      <c r="B61" s="393"/>
      <c r="C61" s="397"/>
      <c r="D61" s="306"/>
      <c r="E61" s="306"/>
      <c r="F61" s="307"/>
    </row>
    <row r="62" spans="2:6" ht="23.1" customHeight="1" x14ac:dyDescent="0.3">
      <c r="B62" s="394" t="s">
        <v>663</v>
      </c>
      <c r="C62" s="397"/>
      <c r="D62" s="306"/>
      <c r="E62" s="306"/>
      <c r="F62" s="307"/>
    </row>
    <row r="63" spans="2:6" ht="8.4499999999999993" customHeight="1" x14ac:dyDescent="0.3">
      <c r="B63" s="393"/>
      <c r="C63" s="397"/>
      <c r="D63" s="306"/>
      <c r="E63" s="306"/>
      <c r="F63" s="307"/>
    </row>
    <row r="64" spans="2:6" ht="48.75" customHeight="1" x14ac:dyDescent="0.3">
      <c r="B64" s="135" t="s">
        <v>628</v>
      </c>
      <c r="C64" s="129"/>
      <c r="D64" s="98"/>
      <c r="E64" s="98"/>
      <c r="F64" s="136"/>
    </row>
    <row r="65" spans="2:6" ht="27.6" customHeight="1" x14ac:dyDescent="0.3">
      <c r="B65" s="137" t="s">
        <v>629</v>
      </c>
      <c r="C65" s="129"/>
      <c r="D65" s="98"/>
      <c r="E65" s="98"/>
      <c r="F65" s="136"/>
    </row>
    <row r="66" spans="2:6" ht="26.45" customHeight="1" x14ac:dyDescent="0.3">
      <c r="B66" s="137" t="s">
        <v>630</v>
      </c>
      <c r="C66" s="129"/>
      <c r="D66" s="98"/>
      <c r="E66" s="98"/>
      <c r="F66" s="136"/>
    </row>
    <row r="67" spans="2:6" ht="26.1" customHeight="1" x14ac:dyDescent="0.3">
      <c r="B67" s="137" t="s">
        <v>631</v>
      </c>
      <c r="C67" s="98"/>
      <c r="D67" s="98"/>
      <c r="E67" s="98"/>
      <c r="F67" s="136"/>
    </row>
    <row r="68" spans="2:6" ht="30" customHeight="1" x14ac:dyDescent="0.3">
      <c r="B68" s="137" t="s">
        <v>632</v>
      </c>
      <c r="C68" s="98"/>
      <c r="D68" s="98"/>
      <c r="E68" s="98"/>
      <c r="F68" s="136"/>
    </row>
    <row r="69" spans="2:6" ht="40.35" customHeight="1" x14ac:dyDescent="0.3">
      <c r="B69" s="133" t="s">
        <v>633</v>
      </c>
      <c r="C69" s="98"/>
      <c r="D69" s="98"/>
      <c r="E69" s="98"/>
      <c r="F69" s="136"/>
    </row>
    <row r="70" spans="2:6" ht="28.5" customHeight="1" x14ac:dyDescent="0.3">
      <c r="B70" s="394" t="s">
        <v>664</v>
      </c>
      <c r="C70" s="379"/>
      <c r="D70" s="379"/>
      <c r="E70" s="379"/>
      <c r="F70" s="381"/>
    </row>
    <row r="71" spans="2:6" ht="28.5" customHeight="1" x14ac:dyDescent="0.3">
      <c r="B71" s="393"/>
      <c r="C71" s="380"/>
      <c r="D71" s="380"/>
      <c r="E71" s="380"/>
      <c r="F71" s="382"/>
    </row>
    <row r="72" spans="2:6" ht="68.45" customHeight="1" x14ac:dyDescent="0.3">
      <c r="B72" s="137" t="s">
        <v>795</v>
      </c>
      <c r="C72" s="98" t="s">
        <v>799</v>
      </c>
      <c r="D72" s="98"/>
      <c r="E72" s="98"/>
      <c r="F72" s="136"/>
    </row>
    <row r="73" spans="2:6" ht="36.6" customHeight="1" x14ac:dyDescent="0.3">
      <c r="B73" s="137" t="s">
        <v>634</v>
      </c>
      <c r="C73" s="98" t="s">
        <v>794</v>
      </c>
      <c r="D73" s="98"/>
      <c r="E73" s="98"/>
      <c r="F73" s="136"/>
    </row>
    <row r="74" spans="2:6" ht="66.599999999999994" customHeight="1" x14ac:dyDescent="0.3">
      <c r="B74" s="137" t="s">
        <v>680</v>
      </c>
      <c r="C74" s="98" t="s">
        <v>798</v>
      </c>
      <c r="D74" s="98"/>
      <c r="E74" s="98"/>
      <c r="F74" s="136"/>
    </row>
    <row r="75" spans="2:6" ht="41.1" customHeight="1" x14ac:dyDescent="0.3">
      <c r="B75" s="135" t="s">
        <v>665</v>
      </c>
      <c r="C75" s="98" t="s">
        <v>666</v>
      </c>
      <c r="D75" s="98"/>
      <c r="E75" s="98"/>
      <c r="F75" s="136"/>
    </row>
    <row r="76" spans="2:6" ht="29.45" customHeight="1" x14ac:dyDescent="0.2">
      <c r="B76" s="138" t="s">
        <v>667</v>
      </c>
      <c r="C76" s="98" t="s">
        <v>668</v>
      </c>
      <c r="D76" s="98"/>
      <c r="E76" s="98"/>
      <c r="F76" s="136"/>
    </row>
    <row r="77" spans="2:6" ht="25.35" customHeight="1" x14ac:dyDescent="0.3">
      <c r="B77" s="133" t="s">
        <v>669</v>
      </c>
      <c r="C77" s="98" t="s">
        <v>670</v>
      </c>
      <c r="D77" s="98"/>
      <c r="E77" s="98"/>
      <c r="F77" s="136"/>
    </row>
    <row r="78" spans="2:6" ht="21" customHeight="1" x14ac:dyDescent="0.3">
      <c r="B78" s="139" t="s">
        <v>635</v>
      </c>
      <c r="C78" s="140"/>
      <c r="D78" s="140"/>
      <c r="E78" s="140"/>
      <c r="F78" s="141"/>
    </row>
    <row r="79" spans="2:6" ht="24" customHeight="1" x14ac:dyDescent="0.3">
      <c r="B79" s="395" t="s">
        <v>797</v>
      </c>
      <c r="C79" s="395"/>
      <c r="D79" s="18"/>
      <c r="E79" s="18"/>
      <c r="F79" s="18"/>
    </row>
    <row r="80" spans="2:6" ht="33.75" customHeight="1" x14ac:dyDescent="0.3">
      <c r="B80" s="142" t="s">
        <v>612</v>
      </c>
      <c r="C80" s="143" t="s">
        <v>873</v>
      </c>
      <c r="D80" s="356" t="s">
        <v>5</v>
      </c>
      <c r="E80" s="356"/>
      <c r="F80" s="357"/>
    </row>
    <row r="81" spans="2:6" ht="22.5" customHeight="1" x14ac:dyDescent="0.3">
      <c r="B81" s="109" t="s">
        <v>646</v>
      </c>
      <c r="C81" s="117"/>
      <c r="D81" s="366"/>
      <c r="E81" s="366"/>
      <c r="F81" s="367"/>
    </row>
    <row r="82" spans="2:6" ht="24" customHeight="1" x14ac:dyDescent="0.3">
      <c r="B82" s="109" t="s">
        <v>655</v>
      </c>
      <c r="C82" s="117"/>
      <c r="D82" s="306"/>
      <c r="E82" s="306"/>
      <c r="F82" s="307"/>
    </row>
    <row r="83" spans="2:6" ht="34.35" customHeight="1" x14ac:dyDescent="0.3">
      <c r="B83" s="109" t="s">
        <v>32</v>
      </c>
      <c r="C83" s="117"/>
      <c r="D83" s="366"/>
      <c r="E83" s="366"/>
      <c r="F83" s="367"/>
    </row>
    <row r="84" spans="2:6" ht="21.75" customHeight="1" x14ac:dyDescent="0.3">
      <c r="B84" s="316" t="s">
        <v>648</v>
      </c>
      <c r="C84" s="389" t="s">
        <v>824</v>
      </c>
      <c r="D84" s="306"/>
      <c r="E84" s="306"/>
      <c r="F84" s="307"/>
    </row>
    <row r="85" spans="2:6" ht="11.1" customHeight="1" x14ac:dyDescent="0.3">
      <c r="B85" s="338"/>
      <c r="C85" s="389"/>
      <c r="D85" s="306"/>
      <c r="E85" s="306"/>
      <c r="F85" s="307"/>
    </row>
    <row r="86" spans="2:6" ht="36" customHeight="1" x14ac:dyDescent="0.3">
      <c r="B86" s="109" t="s">
        <v>33</v>
      </c>
      <c r="C86" s="117" t="s">
        <v>613</v>
      </c>
      <c r="D86" s="366"/>
      <c r="E86" s="366"/>
      <c r="F86" s="367"/>
    </row>
    <row r="87" spans="2:6" ht="43.35" customHeight="1" x14ac:dyDescent="0.3">
      <c r="B87" s="109" t="s">
        <v>31</v>
      </c>
      <c r="C87" s="117" t="s">
        <v>614</v>
      </c>
      <c r="D87" s="366"/>
      <c r="E87" s="366"/>
      <c r="F87" s="367"/>
    </row>
    <row r="88" spans="2:6" ht="29.45" customHeight="1" x14ac:dyDescent="0.3">
      <c r="B88" s="125" t="s">
        <v>615</v>
      </c>
      <c r="C88" s="123" t="s">
        <v>671</v>
      </c>
      <c r="D88" s="362"/>
      <c r="E88" s="362"/>
      <c r="F88" s="363"/>
    </row>
    <row r="89" spans="2:6" ht="23.45" customHeight="1" x14ac:dyDescent="0.3">
      <c r="B89" s="17"/>
      <c r="C89" s="17"/>
      <c r="D89" s="18"/>
      <c r="E89" s="18"/>
      <c r="F89" s="18"/>
    </row>
    <row r="90" spans="2:6" ht="33.75" customHeight="1" x14ac:dyDescent="0.3">
      <c r="B90" s="106" t="s">
        <v>674</v>
      </c>
      <c r="C90" s="351" t="s">
        <v>5</v>
      </c>
      <c r="D90" s="351"/>
      <c r="E90" s="351"/>
      <c r="F90" s="352"/>
    </row>
    <row r="91" spans="2:6" ht="33.75" customHeight="1" x14ac:dyDescent="0.3">
      <c r="B91" s="144"/>
      <c r="C91" s="353" t="s">
        <v>672</v>
      </c>
      <c r="D91" s="353"/>
      <c r="E91" s="353" t="s">
        <v>673</v>
      </c>
      <c r="F91" s="354"/>
    </row>
    <row r="92" spans="2:6" ht="20.25" customHeight="1" x14ac:dyDescent="0.3">
      <c r="B92" s="105" t="s">
        <v>639</v>
      </c>
      <c r="C92" s="296"/>
      <c r="D92" s="296"/>
      <c r="E92" s="306"/>
      <c r="F92" s="307"/>
    </row>
    <row r="93" spans="2:6" ht="28.5" customHeight="1" x14ac:dyDescent="0.3">
      <c r="B93" s="398" t="s">
        <v>655</v>
      </c>
      <c r="C93" s="296"/>
      <c r="D93" s="296"/>
      <c r="E93" s="306"/>
      <c r="F93" s="307"/>
    </row>
    <row r="94" spans="2:6" ht="15.6" customHeight="1" x14ac:dyDescent="0.3">
      <c r="B94" s="398"/>
      <c r="C94" s="296"/>
      <c r="D94" s="296"/>
      <c r="E94" s="306"/>
      <c r="F94" s="307"/>
    </row>
    <row r="95" spans="2:6" ht="35.1" customHeight="1" x14ac:dyDescent="0.3">
      <c r="B95" s="105" t="s">
        <v>32</v>
      </c>
      <c r="C95" s="296"/>
      <c r="D95" s="296"/>
      <c r="E95" s="306"/>
      <c r="F95" s="307"/>
    </row>
    <row r="96" spans="2:6" ht="21" customHeight="1" x14ac:dyDescent="0.3">
      <c r="B96" s="316" t="s">
        <v>880</v>
      </c>
      <c r="C96" s="296"/>
      <c r="D96" s="296"/>
      <c r="E96" s="306"/>
      <c r="F96" s="307"/>
    </row>
    <row r="97" spans="2:6" ht="15.75" customHeight="1" x14ac:dyDescent="0.3">
      <c r="B97" s="338"/>
      <c r="C97" s="296"/>
      <c r="D97" s="296"/>
      <c r="E97" s="306"/>
      <c r="F97" s="307"/>
    </row>
    <row r="98" spans="2:6" ht="24.75" customHeight="1" x14ac:dyDescent="0.3">
      <c r="B98" s="316" t="s">
        <v>881</v>
      </c>
      <c r="C98" s="350"/>
      <c r="D98" s="350"/>
      <c r="E98" s="306"/>
      <c r="F98" s="307"/>
    </row>
    <row r="99" spans="2:6" ht="35.450000000000003" customHeight="1" x14ac:dyDescent="0.3">
      <c r="B99" s="338"/>
      <c r="C99" s="350"/>
      <c r="D99" s="350"/>
      <c r="E99" s="306"/>
      <c r="F99" s="307"/>
    </row>
    <row r="100" spans="2:6" ht="60" customHeight="1" x14ac:dyDescent="0.3">
      <c r="B100" s="107" t="s">
        <v>31</v>
      </c>
      <c r="C100" s="355"/>
      <c r="D100" s="355"/>
      <c r="E100" s="321"/>
      <c r="F100" s="322"/>
    </row>
    <row r="101" spans="2:6" ht="22.35" customHeight="1" x14ac:dyDescent="0.3">
      <c r="E101" s="8"/>
      <c r="F101" s="8"/>
    </row>
    <row r="102" spans="2:6" ht="33.75" customHeight="1" x14ac:dyDescent="0.3">
      <c r="B102" s="145" t="s">
        <v>616</v>
      </c>
      <c r="C102" s="121" t="s">
        <v>882</v>
      </c>
      <c r="D102" s="356" t="s">
        <v>5</v>
      </c>
      <c r="E102" s="356"/>
      <c r="F102" s="357"/>
    </row>
    <row r="103" spans="2:6" ht="43.35" customHeight="1" x14ac:dyDescent="0.3">
      <c r="B103" s="345" t="s">
        <v>892</v>
      </c>
      <c r="C103" s="346"/>
      <c r="D103" s="346"/>
      <c r="E103" s="346"/>
      <c r="F103" s="347"/>
    </row>
  </sheetData>
  <mergeCells count="93">
    <mergeCell ref="B96:B97"/>
    <mergeCell ref="B98:B99"/>
    <mergeCell ref="B60:B61"/>
    <mergeCell ref="B62:B63"/>
    <mergeCell ref="B70:B71"/>
    <mergeCell ref="B79:C79"/>
    <mergeCell ref="C84:C85"/>
    <mergeCell ref="C60:C61"/>
    <mergeCell ref="B93:B94"/>
    <mergeCell ref="C62:C63"/>
    <mergeCell ref="B84:B85"/>
    <mergeCell ref="C70:C71"/>
    <mergeCell ref="C43:C44"/>
    <mergeCell ref="B43:B44"/>
    <mergeCell ref="C31:C32"/>
    <mergeCell ref="B33:B34"/>
    <mergeCell ref="C8:C9"/>
    <mergeCell ref="C21:C22"/>
    <mergeCell ref="D7:F7"/>
    <mergeCell ref="D24:F24"/>
    <mergeCell ref="D23:F23"/>
    <mergeCell ref="D37:F37"/>
    <mergeCell ref="B8:B9"/>
    <mergeCell ref="B21:B22"/>
    <mergeCell ref="B31:B32"/>
    <mergeCell ref="D8:F9"/>
    <mergeCell ref="D21:F22"/>
    <mergeCell ref="D19:F19"/>
    <mergeCell ref="D12:F12"/>
    <mergeCell ref="D13:F13"/>
    <mergeCell ref="D14:F14"/>
    <mergeCell ref="D30:F30"/>
    <mergeCell ref="E70:E71"/>
    <mergeCell ref="F70:F71"/>
    <mergeCell ref="E100:F100"/>
    <mergeCell ref="D60:D61"/>
    <mergeCell ref="E60:E61"/>
    <mergeCell ref="F60:F61"/>
    <mergeCell ref="F62:F63"/>
    <mergeCell ref="D80:F80"/>
    <mergeCell ref="D43:F43"/>
    <mergeCell ref="D40:F40"/>
    <mergeCell ref="D41:F41"/>
    <mergeCell ref="D39:F39"/>
    <mergeCell ref="E95:F95"/>
    <mergeCell ref="D62:D63"/>
    <mergeCell ref="E62:E63"/>
    <mergeCell ref="D81:F81"/>
    <mergeCell ref="D83:F83"/>
    <mergeCell ref="D86:F86"/>
    <mergeCell ref="D87:F87"/>
    <mergeCell ref="D88:F88"/>
    <mergeCell ref="D82:F82"/>
    <mergeCell ref="D84:F85"/>
    <mergeCell ref="B55:F55"/>
    <mergeCell ref="D70:D71"/>
    <mergeCell ref="D38:F38"/>
    <mergeCell ref="D31:F32"/>
    <mergeCell ref="D33:F34"/>
    <mergeCell ref="D35:F35"/>
    <mergeCell ref="D36:F36"/>
    <mergeCell ref="B3:C3"/>
    <mergeCell ref="D11:F11"/>
    <mergeCell ref="D25:F25"/>
    <mergeCell ref="D29:F29"/>
    <mergeCell ref="D26:F26"/>
    <mergeCell ref="D16:F16"/>
    <mergeCell ref="D17:F17"/>
    <mergeCell ref="D18:F18"/>
    <mergeCell ref="D20:F20"/>
    <mergeCell ref="D4:F4"/>
    <mergeCell ref="D6:F6"/>
    <mergeCell ref="D5:F5"/>
    <mergeCell ref="D27:F27"/>
    <mergeCell ref="D28:F28"/>
    <mergeCell ref="D10:F10"/>
    <mergeCell ref="D15:F15"/>
    <mergeCell ref="B103:F103"/>
    <mergeCell ref="G44:K44"/>
    <mergeCell ref="C95:D95"/>
    <mergeCell ref="C96:D97"/>
    <mergeCell ref="E96:F97"/>
    <mergeCell ref="C98:D99"/>
    <mergeCell ref="E98:F99"/>
    <mergeCell ref="C90:F90"/>
    <mergeCell ref="C91:D91"/>
    <mergeCell ref="E91:F91"/>
    <mergeCell ref="C92:D92"/>
    <mergeCell ref="E92:F92"/>
    <mergeCell ref="C93:D94"/>
    <mergeCell ref="E93:F94"/>
    <mergeCell ref="C100:D100"/>
    <mergeCell ref="D102:F102"/>
  </mergeCells>
  <dataValidations count="1">
    <dataValidation type="list" allowBlank="1" showInputMessage="1" showErrorMessage="1" sqref="D15:F15" xr:uid="{00000000-0002-0000-0300-000000000000}">
      <formula1>"Yes,No"</formula1>
    </dataValidation>
  </dataValidations>
  <hyperlinks>
    <hyperlink ref="C56" r:id="rId1" xr:uid="{C43EECA0-6D4E-4FBB-BE26-4C202BCDA5B1}"/>
    <hyperlink ref="D56" r:id="rId2" xr:uid="{B1B25567-0B72-4651-B52A-5F15CE3B7C0B}"/>
  </hyperlinks>
  <pageMargins left="0.7" right="0.7" top="0.75" bottom="0.75" header="0.3" footer="0.3"/>
  <pageSetup paperSize="8" scale="81" fitToHeight="0" orientation="portrait" r:id="rId3"/>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pageSetUpPr fitToPage="1"/>
  </sheetPr>
  <dimension ref="B2:K43"/>
  <sheetViews>
    <sheetView showGridLines="0" topLeftCell="A16" zoomScale="90" zoomScaleNormal="90" workbookViewId="0">
      <selection activeCell="D21" sqref="D21"/>
    </sheetView>
  </sheetViews>
  <sheetFormatPr defaultColWidth="8.625" defaultRowHeight="16.5" x14ac:dyDescent="0.3"/>
  <cols>
    <col min="1" max="1" width="3.125" style="1" customWidth="1"/>
    <col min="2" max="2" width="20.625" style="1" customWidth="1"/>
    <col min="3" max="3" width="36.125" style="1" customWidth="1"/>
    <col min="4" max="4" width="41.125" style="8" customWidth="1"/>
    <col min="5" max="5" width="37.375" style="1" customWidth="1"/>
    <col min="6" max="6" width="43.375" style="1" customWidth="1"/>
    <col min="7" max="7" width="8.625" style="1"/>
    <col min="8" max="8" width="14.5" style="1" customWidth="1"/>
    <col min="9" max="16384" width="8.625" style="1"/>
  </cols>
  <sheetData>
    <row r="2" spans="2:11" ht="50.1" customHeight="1" x14ac:dyDescent="0.3"/>
    <row r="3" spans="2:11" s="3" customFormat="1" ht="45.75" customHeight="1" x14ac:dyDescent="0.3">
      <c r="B3" s="399" t="s">
        <v>692</v>
      </c>
      <c r="C3" s="399"/>
      <c r="D3" s="399"/>
      <c r="E3" s="399"/>
      <c r="F3" s="399"/>
    </row>
    <row r="4" spans="2:11" s="3" customFormat="1" ht="24" customHeight="1" x14ac:dyDescent="0.3">
      <c r="B4" s="400" t="s">
        <v>693</v>
      </c>
      <c r="C4" s="400"/>
      <c r="D4" s="400"/>
      <c r="E4" s="400"/>
      <c r="F4" s="400"/>
    </row>
    <row r="5" spans="2:11" s="3" customFormat="1" ht="14.45" customHeight="1" x14ac:dyDescent="0.3">
      <c r="B5" s="27"/>
      <c r="C5" s="29"/>
      <c r="D5" s="28"/>
      <c r="E5" s="28"/>
      <c r="F5" s="28"/>
    </row>
    <row r="6" spans="2:11" ht="21" customHeight="1" x14ac:dyDescent="0.3">
      <c r="B6" s="387" t="s">
        <v>618</v>
      </c>
      <c r="C6" s="385" t="s">
        <v>873</v>
      </c>
      <c r="D6" s="374" t="s">
        <v>5</v>
      </c>
      <c r="E6" s="374"/>
      <c r="F6" s="375"/>
    </row>
    <row r="7" spans="2:11" ht="33.75" customHeight="1" x14ac:dyDescent="0.3">
      <c r="B7" s="388"/>
      <c r="C7" s="386"/>
      <c r="D7" s="97" t="s">
        <v>636</v>
      </c>
      <c r="E7" s="97" t="s">
        <v>637</v>
      </c>
      <c r="F7" s="131" t="s">
        <v>638</v>
      </c>
      <c r="G7" s="348"/>
      <c r="H7" s="349"/>
      <c r="I7" s="349"/>
      <c r="J7" s="349"/>
      <c r="K7" s="349"/>
    </row>
    <row r="8" spans="2:11" s="15" customFormat="1" ht="27" customHeight="1" x14ac:dyDescent="0.3">
      <c r="B8" s="105" t="s">
        <v>646</v>
      </c>
      <c r="C8" s="127"/>
      <c r="D8" s="26"/>
      <c r="E8" s="26"/>
      <c r="F8" s="132"/>
    </row>
    <row r="9" spans="2:11" ht="24.6" customHeight="1" x14ac:dyDescent="0.3">
      <c r="B9" s="133" t="s">
        <v>658</v>
      </c>
      <c r="C9" s="128" t="s">
        <v>659</v>
      </c>
      <c r="D9" s="96"/>
      <c r="E9" s="96"/>
      <c r="F9" s="134"/>
    </row>
    <row r="10" spans="2:11" ht="48.75" customHeight="1" x14ac:dyDescent="0.3">
      <c r="B10" s="135" t="s">
        <v>619</v>
      </c>
      <c r="C10" s="129"/>
      <c r="D10" s="98"/>
      <c r="E10" s="98"/>
      <c r="F10" s="136"/>
    </row>
    <row r="11" spans="2:11" ht="26.25" customHeight="1" x14ac:dyDescent="0.3">
      <c r="B11" s="133" t="s">
        <v>661</v>
      </c>
      <c r="C11" s="128" t="s">
        <v>660</v>
      </c>
      <c r="D11" s="96"/>
      <c r="E11" s="96"/>
      <c r="F11" s="134"/>
    </row>
    <row r="12" spans="2:11" ht="34.35" customHeight="1" x14ac:dyDescent="0.3">
      <c r="B12" s="137" t="s">
        <v>620</v>
      </c>
      <c r="C12" s="129"/>
      <c r="D12" s="98"/>
      <c r="E12" s="98"/>
      <c r="F12" s="136"/>
    </row>
    <row r="13" spans="2:11" ht="38.1" customHeight="1" x14ac:dyDescent="0.3">
      <c r="B13" s="137" t="s">
        <v>621</v>
      </c>
      <c r="C13" s="129"/>
      <c r="D13" s="98"/>
      <c r="E13" s="98"/>
      <c r="F13" s="136"/>
    </row>
    <row r="14" spans="2:11" ht="33.6" customHeight="1" x14ac:dyDescent="0.3">
      <c r="B14" s="137" t="s">
        <v>622</v>
      </c>
      <c r="C14" s="129"/>
      <c r="D14" s="98"/>
      <c r="E14" s="98"/>
      <c r="F14" s="136"/>
    </row>
    <row r="15" spans="2:11" ht="36" customHeight="1" x14ac:dyDescent="0.3">
      <c r="B15" s="137" t="s">
        <v>623</v>
      </c>
      <c r="C15" s="129"/>
      <c r="D15" s="98"/>
      <c r="E15" s="98"/>
      <c r="F15" s="136"/>
    </row>
    <row r="16" spans="2:11" ht="32.450000000000003" customHeight="1" x14ac:dyDescent="0.3">
      <c r="B16" s="137" t="s">
        <v>662</v>
      </c>
      <c r="C16" s="129"/>
      <c r="D16" s="98"/>
      <c r="E16" s="98"/>
      <c r="F16" s="136"/>
    </row>
    <row r="17" spans="2:6" ht="37.35" customHeight="1" x14ac:dyDescent="0.3">
      <c r="B17" s="205" t="s">
        <v>624</v>
      </c>
      <c r="C17" s="206"/>
      <c r="D17" s="207"/>
      <c r="E17" s="207"/>
      <c r="F17" s="208"/>
    </row>
    <row r="18" spans="2:6" ht="64.5" customHeight="1" x14ac:dyDescent="0.3">
      <c r="B18" s="376" t="s">
        <v>916</v>
      </c>
      <c r="C18" s="377"/>
      <c r="D18" s="377"/>
      <c r="E18" s="377"/>
      <c r="F18" s="378"/>
    </row>
    <row r="19" spans="2:6" s="211" customFormat="1" ht="85.5" customHeight="1" x14ac:dyDescent="0.3">
      <c r="B19" s="212" t="s">
        <v>911</v>
      </c>
      <c r="C19" s="213" t="s">
        <v>912</v>
      </c>
      <c r="D19" s="213" t="s">
        <v>913</v>
      </c>
      <c r="E19" s="214" t="s">
        <v>914</v>
      </c>
      <c r="F19" s="215" t="s">
        <v>915</v>
      </c>
    </row>
    <row r="20" spans="2:6" ht="30" customHeight="1" x14ac:dyDescent="0.3">
      <c r="B20" s="137" t="s">
        <v>625</v>
      </c>
      <c r="C20" s="129"/>
      <c r="D20" s="203"/>
      <c r="E20" s="203"/>
      <c r="F20" s="204"/>
    </row>
    <row r="21" spans="2:6" ht="32.450000000000003" customHeight="1" x14ac:dyDescent="0.3">
      <c r="B21" s="137" t="s">
        <v>626</v>
      </c>
      <c r="C21" s="129"/>
      <c r="D21" s="203"/>
      <c r="E21" s="203"/>
      <c r="F21" s="204"/>
    </row>
    <row r="22" spans="2:6" ht="30.6" customHeight="1" x14ac:dyDescent="0.3">
      <c r="B22" s="209" t="s">
        <v>627</v>
      </c>
      <c r="C22" s="210"/>
      <c r="D22" s="201"/>
      <c r="E22" s="201"/>
      <c r="F22" s="202"/>
    </row>
    <row r="23" spans="2:6" ht="23.45" customHeight="1" x14ac:dyDescent="0.3">
      <c r="B23" s="392" t="s">
        <v>652</v>
      </c>
      <c r="C23" s="396" t="s">
        <v>824</v>
      </c>
      <c r="D23" s="380"/>
      <c r="E23" s="380"/>
      <c r="F23" s="382"/>
    </row>
    <row r="24" spans="2:6" ht="8.4499999999999993" customHeight="1" x14ac:dyDescent="0.3">
      <c r="B24" s="393"/>
      <c r="C24" s="397"/>
      <c r="D24" s="306"/>
      <c r="E24" s="306"/>
      <c r="F24" s="307"/>
    </row>
    <row r="25" spans="2:6" ht="23.1" customHeight="1" x14ac:dyDescent="0.3">
      <c r="B25" s="394" t="s">
        <v>663</v>
      </c>
      <c r="C25" s="397"/>
      <c r="D25" s="306"/>
      <c r="E25" s="306"/>
      <c r="F25" s="307"/>
    </row>
    <row r="26" spans="2:6" ht="8.4499999999999993" customHeight="1" x14ac:dyDescent="0.3">
      <c r="B26" s="393"/>
      <c r="C26" s="397"/>
      <c r="D26" s="306"/>
      <c r="E26" s="306"/>
      <c r="F26" s="307"/>
    </row>
    <row r="27" spans="2:6" ht="48.75" customHeight="1" x14ac:dyDescent="0.3">
      <c r="B27" s="135" t="s">
        <v>628</v>
      </c>
      <c r="C27" s="129"/>
      <c r="D27" s="98"/>
      <c r="E27" s="98"/>
      <c r="F27" s="136"/>
    </row>
    <row r="28" spans="2:6" ht="27.6" customHeight="1" x14ac:dyDescent="0.3">
      <c r="B28" s="137" t="s">
        <v>629</v>
      </c>
      <c r="C28" s="129"/>
      <c r="D28" s="98"/>
      <c r="E28" s="98"/>
      <c r="F28" s="136"/>
    </row>
    <row r="29" spans="2:6" ht="26.45" customHeight="1" x14ac:dyDescent="0.3">
      <c r="B29" s="137" t="s">
        <v>630</v>
      </c>
      <c r="C29" s="129"/>
      <c r="D29" s="98"/>
      <c r="E29" s="98"/>
      <c r="F29" s="136"/>
    </row>
    <row r="30" spans="2:6" ht="26.1" customHeight="1" x14ac:dyDescent="0.3">
      <c r="B30" s="137" t="s">
        <v>631</v>
      </c>
      <c r="C30" s="98"/>
      <c r="D30" s="98"/>
      <c r="E30" s="98"/>
      <c r="F30" s="136"/>
    </row>
    <row r="31" spans="2:6" ht="30" customHeight="1" x14ac:dyDescent="0.3">
      <c r="B31" s="137" t="s">
        <v>632</v>
      </c>
      <c r="C31" s="98"/>
      <c r="D31" s="98"/>
      <c r="E31" s="98"/>
      <c r="F31" s="136"/>
    </row>
    <row r="32" spans="2:6" ht="40.35" customHeight="1" x14ac:dyDescent="0.3">
      <c r="B32" s="133" t="s">
        <v>633</v>
      </c>
      <c r="C32" s="98"/>
      <c r="D32" s="98"/>
      <c r="E32" s="98"/>
      <c r="F32" s="136"/>
    </row>
    <row r="33" spans="2:6" ht="28.5" customHeight="1" x14ac:dyDescent="0.3">
      <c r="B33" s="394" t="s">
        <v>664</v>
      </c>
      <c r="C33" s="379"/>
      <c r="D33" s="379"/>
      <c r="E33" s="379"/>
      <c r="F33" s="381"/>
    </row>
    <row r="34" spans="2:6" ht="28.5" customHeight="1" x14ac:dyDescent="0.3">
      <c r="B34" s="393"/>
      <c r="C34" s="380"/>
      <c r="D34" s="380"/>
      <c r="E34" s="380"/>
      <c r="F34" s="382"/>
    </row>
    <row r="35" spans="2:6" ht="60" customHeight="1" x14ac:dyDescent="0.3">
      <c r="B35" s="137" t="s">
        <v>795</v>
      </c>
      <c r="C35" s="98" t="s">
        <v>799</v>
      </c>
      <c r="D35" s="98"/>
      <c r="E35" s="98"/>
      <c r="F35" s="136"/>
    </row>
    <row r="36" spans="2:6" ht="36.6" customHeight="1" x14ac:dyDescent="0.3">
      <c r="B36" s="137" t="s">
        <v>634</v>
      </c>
      <c r="C36" s="98" t="s">
        <v>794</v>
      </c>
      <c r="D36" s="98"/>
      <c r="E36" s="98"/>
      <c r="F36" s="136"/>
    </row>
    <row r="37" spans="2:6" ht="65.099999999999994" customHeight="1" x14ac:dyDescent="0.3">
      <c r="B37" s="137" t="s">
        <v>680</v>
      </c>
      <c r="C37" s="98" t="s">
        <v>798</v>
      </c>
      <c r="D37" s="98"/>
      <c r="E37" s="98"/>
      <c r="F37" s="136"/>
    </row>
    <row r="38" spans="2:6" ht="41.1" customHeight="1" x14ac:dyDescent="0.3">
      <c r="B38" s="135" t="s">
        <v>665</v>
      </c>
      <c r="C38" s="98" t="s">
        <v>666</v>
      </c>
      <c r="D38" s="98"/>
      <c r="E38" s="98"/>
      <c r="F38" s="136"/>
    </row>
    <row r="39" spans="2:6" ht="29.45" customHeight="1" x14ac:dyDescent="0.2">
      <c r="B39" s="138" t="s">
        <v>667</v>
      </c>
      <c r="C39" s="98" t="s">
        <v>668</v>
      </c>
      <c r="D39" s="98"/>
      <c r="E39" s="98"/>
      <c r="F39" s="136"/>
    </row>
    <row r="40" spans="2:6" ht="25.35" customHeight="1" x14ac:dyDescent="0.3">
      <c r="B40" s="133" t="s">
        <v>669</v>
      </c>
      <c r="C40" s="98" t="s">
        <v>670</v>
      </c>
      <c r="D40" s="98"/>
      <c r="E40" s="98"/>
      <c r="F40" s="136"/>
    </row>
    <row r="41" spans="2:6" ht="21" customHeight="1" x14ac:dyDescent="0.3">
      <c r="B41" s="139" t="s">
        <v>635</v>
      </c>
      <c r="C41" s="140"/>
      <c r="D41" s="140"/>
      <c r="E41" s="140"/>
      <c r="F41" s="141"/>
    </row>
    <row r="42" spans="2:6" ht="24" customHeight="1" x14ac:dyDescent="0.3">
      <c r="B42" s="395" t="s">
        <v>797</v>
      </c>
      <c r="C42" s="395"/>
      <c r="D42" s="99"/>
      <c r="E42" s="99"/>
      <c r="F42" s="99"/>
    </row>
    <row r="43" spans="2:6" x14ac:dyDescent="0.3">
      <c r="B43" s="1" t="s">
        <v>796</v>
      </c>
    </row>
  </sheetData>
  <mergeCells count="23">
    <mergeCell ref="B42:C42"/>
    <mergeCell ref="C33:C34"/>
    <mergeCell ref="D33:D34"/>
    <mergeCell ref="E33:E34"/>
    <mergeCell ref="F33:F34"/>
    <mergeCell ref="B33:B34"/>
    <mergeCell ref="B3:F3"/>
    <mergeCell ref="B4:F4"/>
    <mergeCell ref="C25:C26"/>
    <mergeCell ref="D25:D26"/>
    <mergeCell ref="E25:E26"/>
    <mergeCell ref="F25:F26"/>
    <mergeCell ref="D6:F6"/>
    <mergeCell ref="B6:B7"/>
    <mergeCell ref="C6:C7"/>
    <mergeCell ref="B23:B24"/>
    <mergeCell ref="B25:B26"/>
    <mergeCell ref="G7:K7"/>
    <mergeCell ref="C23:C24"/>
    <mergeCell ref="D23:D24"/>
    <mergeCell ref="E23:E24"/>
    <mergeCell ref="F23:F24"/>
    <mergeCell ref="B18:F18"/>
  </mergeCells>
  <hyperlinks>
    <hyperlink ref="C19" r:id="rId1" xr:uid="{A42BB0B3-6344-4F0B-9A62-02836D5C7FF3}"/>
    <hyperlink ref="D19" r:id="rId2" xr:uid="{E63BED42-7D02-4F97-86A7-F5516BFCF595}"/>
  </hyperlinks>
  <pageMargins left="0.7" right="0.7" top="0.75" bottom="0.75" header="0.3" footer="0.3"/>
  <pageSetup paperSize="8" scale="81" fitToHeight="0" orientation="portrait" r:id="rId3"/>
  <drawing r:id="rId4"/>
  <legacyDrawing r:id="rId5"/>
  <oleObjects>
    <mc:AlternateContent xmlns:mc="http://schemas.openxmlformats.org/markup-compatibility/2006">
      <mc:Choice Requires="x14">
        <oleObject progId="Document" dvAspect="DVASPECT_ICON" shapeId="11266" r:id="rId6">
          <objectPr defaultSize="0" autoPict="0" r:id="rId7">
            <anchor moveWithCells="1">
              <from>
                <xdr:col>5</xdr:col>
                <xdr:colOff>1295400</xdr:colOff>
                <xdr:row>18</xdr:row>
                <xdr:rowOff>219075</xdr:rowOff>
              </from>
              <to>
                <xdr:col>5</xdr:col>
                <xdr:colOff>2209800</xdr:colOff>
                <xdr:row>18</xdr:row>
                <xdr:rowOff>1038225</xdr:rowOff>
              </to>
            </anchor>
          </objectPr>
        </oleObject>
      </mc:Choice>
      <mc:Fallback>
        <oleObject progId="Document" dvAspect="DVASPECT_ICON" shapeId="11266" r:id="rId6"/>
      </mc:Fallback>
    </mc:AlternateContent>
    <mc:AlternateContent xmlns:mc="http://schemas.openxmlformats.org/markup-compatibility/2006">
      <mc:Choice Requires="x14">
        <oleObject progId="Acrobat Document" dvAspect="DVASPECT_ICON" shapeId="11267" r:id="rId8">
          <objectPr defaultSize="0" autoPict="0" r:id="rId9">
            <anchor moveWithCells="1">
              <from>
                <xdr:col>4</xdr:col>
                <xdr:colOff>838200</xdr:colOff>
                <xdr:row>18</xdr:row>
                <xdr:rowOff>200025</xdr:rowOff>
              </from>
              <to>
                <xdr:col>4</xdr:col>
                <xdr:colOff>1752600</xdr:colOff>
                <xdr:row>18</xdr:row>
                <xdr:rowOff>1009650</xdr:rowOff>
              </to>
            </anchor>
          </objectPr>
        </oleObject>
      </mc:Choice>
      <mc:Fallback>
        <oleObject progId="Acrobat Document" dvAspect="DVASPECT_ICON" shapeId="11267" r:id="rId8"/>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pageSetUpPr fitToPage="1"/>
  </sheetPr>
  <dimension ref="B2:H40"/>
  <sheetViews>
    <sheetView showGridLines="0" zoomScale="70" zoomScaleNormal="70" workbookViewId="0">
      <selection activeCell="A9" sqref="A9"/>
    </sheetView>
  </sheetViews>
  <sheetFormatPr defaultColWidth="8.625" defaultRowHeight="16.5" x14ac:dyDescent="0.3"/>
  <cols>
    <col min="1" max="1" width="3.625" style="1" customWidth="1"/>
    <col min="2" max="2" width="39.125" style="1" customWidth="1"/>
    <col min="3" max="3" width="24.625" style="1" customWidth="1"/>
    <col min="4" max="4" width="25.625" style="8" customWidth="1"/>
    <col min="5" max="5" width="30.125" style="1" customWidth="1"/>
    <col min="6" max="6" width="51.125" style="1" customWidth="1"/>
    <col min="7" max="7" width="8.625" style="1"/>
    <col min="8" max="8" width="14.5" style="1" customWidth="1"/>
    <col min="9" max="16384" width="8.625" style="1"/>
  </cols>
  <sheetData>
    <row r="2" spans="2:8" ht="35.450000000000003" customHeight="1" x14ac:dyDescent="0.3"/>
    <row r="3" spans="2:8" s="3" customFormat="1" ht="36.6" customHeight="1" x14ac:dyDescent="0.3">
      <c r="B3" s="420" t="s">
        <v>800</v>
      </c>
      <c r="C3" s="421"/>
      <c r="D3" s="421"/>
      <c r="E3" s="421"/>
      <c r="F3" s="422"/>
    </row>
    <row r="4" spans="2:8" s="3" customFormat="1" ht="21" customHeight="1" x14ac:dyDescent="0.3">
      <c r="B4" s="423" t="s">
        <v>801</v>
      </c>
      <c r="C4" s="424"/>
      <c r="D4" s="424"/>
      <c r="E4" s="424"/>
      <c r="F4" s="425"/>
    </row>
    <row r="5" spans="2:8" s="3" customFormat="1" ht="9.6" customHeight="1" x14ac:dyDescent="0.3">
      <c r="B5" s="27"/>
      <c r="C5" s="29"/>
      <c r="D5" s="28"/>
      <c r="E5" s="28"/>
      <c r="F5" s="28"/>
    </row>
    <row r="6" spans="2:8" ht="24.6" customHeight="1" x14ac:dyDescent="0.3">
      <c r="B6" s="177" t="s">
        <v>802</v>
      </c>
      <c r="C6" s="178" t="s">
        <v>593</v>
      </c>
      <c r="D6" s="406" t="s">
        <v>5</v>
      </c>
      <c r="E6" s="406"/>
      <c r="F6" s="407"/>
    </row>
    <row r="7" spans="2:8" ht="24" customHeight="1" x14ac:dyDescent="0.3">
      <c r="B7" s="184" t="s">
        <v>803</v>
      </c>
      <c r="C7" s="130" t="s">
        <v>804</v>
      </c>
      <c r="D7" s="418"/>
      <c r="E7" s="418"/>
      <c r="F7" s="419"/>
    </row>
    <row r="8" spans="2:8" ht="47.45" customHeight="1" x14ac:dyDescent="0.3">
      <c r="B8" s="179" t="s">
        <v>675</v>
      </c>
      <c r="C8" s="118" t="s">
        <v>805</v>
      </c>
      <c r="D8" s="366"/>
      <c r="E8" s="366"/>
      <c r="F8" s="408"/>
    </row>
    <row r="9" spans="2:8" ht="30.6" customHeight="1" x14ac:dyDescent="0.3">
      <c r="B9" s="179" t="s">
        <v>617</v>
      </c>
      <c r="C9" s="118" t="s">
        <v>676</v>
      </c>
      <c r="D9" s="366"/>
      <c r="E9" s="366"/>
      <c r="F9" s="408"/>
    </row>
    <row r="10" spans="2:8" ht="27.6" customHeight="1" x14ac:dyDescent="0.3">
      <c r="B10" s="179" t="s">
        <v>811</v>
      </c>
      <c r="C10" s="118" t="s">
        <v>810</v>
      </c>
      <c r="D10" s="414"/>
      <c r="E10" s="415"/>
      <c r="F10" s="416"/>
    </row>
    <row r="11" spans="2:8" ht="29.45" customHeight="1" x14ac:dyDescent="0.3">
      <c r="B11" s="179" t="s">
        <v>809</v>
      </c>
      <c r="C11" s="118"/>
      <c r="D11" s="412"/>
      <c r="E11" s="412"/>
      <c r="F11" s="413"/>
    </row>
    <row r="12" spans="2:8" ht="29.1" customHeight="1" x14ac:dyDescent="0.3">
      <c r="B12" s="179" t="s">
        <v>807</v>
      </c>
      <c r="C12" s="118" t="s">
        <v>808</v>
      </c>
      <c r="D12" s="298"/>
      <c r="E12" s="337"/>
      <c r="F12" s="417"/>
    </row>
    <row r="13" spans="2:8" ht="29.45" customHeight="1" x14ac:dyDescent="0.3">
      <c r="B13" s="183" t="s">
        <v>677</v>
      </c>
      <c r="C13" s="181" t="s">
        <v>808</v>
      </c>
      <c r="D13" s="404"/>
      <c r="E13" s="404"/>
      <c r="F13" s="405"/>
    </row>
    <row r="14" spans="2:8" ht="11.45" customHeight="1" x14ac:dyDescent="0.3"/>
    <row r="15" spans="2:8" ht="24.6" customHeight="1" x14ac:dyDescent="0.3">
      <c r="B15" s="177" t="s">
        <v>817</v>
      </c>
      <c r="C15" s="178" t="s">
        <v>593</v>
      </c>
      <c r="D15" s="406" t="s">
        <v>812</v>
      </c>
      <c r="E15" s="406"/>
      <c r="F15" s="407"/>
      <c r="G15" s="15"/>
      <c r="H15" s="15"/>
    </row>
    <row r="16" spans="2:8" ht="40.35" customHeight="1" x14ac:dyDescent="0.3">
      <c r="B16" s="179" t="s">
        <v>617</v>
      </c>
      <c r="C16" s="118" t="s">
        <v>676</v>
      </c>
      <c r="D16" s="366"/>
      <c r="E16" s="366"/>
      <c r="F16" s="408"/>
    </row>
    <row r="17" spans="2:6" ht="27.6" customHeight="1" x14ac:dyDescent="0.3">
      <c r="B17" s="179" t="s">
        <v>813</v>
      </c>
      <c r="C17" s="118"/>
      <c r="D17" s="366"/>
      <c r="E17" s="366"/>
      <c r="F17" s="408"/>
    </row>
    <row r="18" spans="2:6" ht="30" customHeight="1" x14ac:dyDescent="0.3">
      <c r="B18" s="182" t="s">
        <v>815</v>
      </c>
      <c r="C18" s="118" t="s">
        <v>814</v>
      </c>
      <c r="D18" s="409"/>
      <c r="E18" s="410"/>
      <c r="F18" s="411"/>
    </row>
    <row r="19" spans="2:6" ht="30" customHeight="1" x14ac:dyDescent="0.3">
      <c r="B19" s="179" t="s">
        <v>806</v>
      </c>
      <c r="C19" s="118" t="s">
        <v>808</v>
      </c>
      <c r="D19" s="412"/>
      <c r="E19" s="412"/>
      <c r="F19" s="413"/>
    </row>
    <row r="20" spans="2:6" ht="27" customHeight="1" x14ac:dyDescent="0.3">
      <c r="B20" s="183" t="s">
        <v>816</v>
      </c>
      <c r="C20" s="181"/>
      <c r="D20" s="401"/>
      <c r="E20" s="402"/>
      <c r="F20" s="403"/>
    </row>
    <row r="21" spans="2:6" ht="9.6" customHeight="1" x14ac:dyDescent="0.3"/>
    <row r="22" spans="2:6" ht="8.1" customHeight="1" x14ac:dyDescent="0.3"/>
    <row r="23" spans="2:6" ht="20.100000000000001" customHeight="1" x14ac:dyDescent="0.3">
      <c r="B23" s="177" t="s">
        <v>818</v>
      </c>
      <c r="C23" s="178" t="s">
        <v>593</v>
      </c>
      <c r="D23" s="406" t="s">
        <v>812</v>
      </c>
      <c r="E23" s="406"/>
      <c r="F23" s="407"/>
    </row>
    <row r="24" spans="2:6" ht="33" customHeight="1" x14ac:dyDescent="0.3">
      <c r="B24" s="179" t="s">
        <v>822</v>
      </c>
      <c r="C24" s="118" t="s">
        <v>821</v>
      </c>
      <c r="D24" s="366"/>
      <c r="E24" s="366"/>
      <c r="F24" s="408"/>
    </row>
    <row r="25" spans="2:6" ht="23.45" customHeight="1" x14ac:dyDescent="0.3">
      <c r="B25" s="179" t="s">
        <v>823</v>
      </c>
      <c r="C25" s="118" t="s">
        <v>824</v>
      </c>
      <c r="D25" s="366"/>
      <c r="E25" s="366"/>
      <c r="F25" s="408"/>
    </row>
    <row r="26" spans="2:6" ht="26.45" customHeight="1" x14ac:dyDescent="0.3">
      <c r="B26" s="182" t="s">
        <v>819</v>
      </c>
      <c r="C26" s="118"/>
      <c r="D26" s="409"/>
      <c r="E26" s="410"/>
      <c r="F26" s="411"/>
    </row>
    <row r="27" spans="2:6" ht="32.1" customHeight="1" x14ac:dyDescent="0.3">
      <c r="B27" s="179" t="s">
        <v>825</v>
      </c>
      <c r="C27" s="118" t="s">
        <v>826</v>
      </c>
      <c r="D27" s="412"/>
      <c r="E27" s="412"/>
      <c r="F27" s="413"/>
    </row>
    <row r="28" spans="2:6" ht="30" customHeight="1" x14ac:dyDescent="0.3">
      <c r="B28" s="183" t="s">
        <v>820</v>
      </c>
      <c r="C28" s="181"/>
      <c r="D28" s="401"/>
      <c r="E28" s="402"/>
      <c r="F28" s="403"/>
    </row>
    <row r="29" spans="2:6" ht="17.100000000000001" customHeight="1" x14ac:dyDescent="0.3"/>
    <row r="30" spans="2:6" ht="21" customHeight="1" x14ac:dyDescent="0.3">
      <c r="B30" s="177" t="s">
        <v>829</v>
      </c>
      <c r="C30" s="178" t="s">
        <v>593</v>
      </c>
      <c r="D30" s="406" t="s">
        <v>812</v>
      </c>
      <c r="E30" s="406"/>
      <c r="F30" s="407"/>
    </row>
    <row r="31" spans="2:6" ht="27.6" customHeight="1" x14ac:dyDescent="0.3">
      <c r="B31" s="179" t="s">
        <v>827</v>
      </c>
      <c r="C31" s="118"/>
      <c r="D31" s="366"/>
      <c r="E31" s="366"/>
      <c r="F31" s="408"/>
    </row>
    <row r="32" spans="2:6" ht="71.099999999999994" customHeight="1" x14ac:dyDescent="0.3">
      <c r="B32" s="179" t="s">
        <v>831</v>
      </c>
      <c r="C32" s="118" t="s">
        <v>830</v>
      </c>
      <c r="D32" s="366"/>
      <c r="E32" s="366"/>
      <c r="F32" s="408"/>
    </row>
    <row r="33" spans="2:6" ht="29.1" customHeight="1" x14ac:dyDescent="0.3">
      <c r="B33" s="182" t="s">
        <v>828</v>
      </c>
      <c r="C33" s="118" t="s">
        <v>832</v>
      </c>
      <c r="D33" s="409"/>
      <c r="E33" s="410"/>
      <c r="F33" s="411"/>
    </row>
    <row r="34" spans="2:6" ht="24" customHeight="1" x14ac:dyDescent="0.3">
      <c r="B34" s="183" t="s">
        <v>833</v>
      </c>
      <c r="C34" s="181" t="s">
        <v>832</v>
      </c>
      <c r="D34" s="404"/>
      <c r="E34" s="404"/>
      <c r="F34" s="405"/>
    </row>
    <row r="35" spans="2:6" ht="6" customHeight="1" x14ac:dyDescent="0.3"/>
    <row r="37" spans="2:6" ht="24" customHeight="1" x14ac:dyDescent="0.3">
      <c r="B37" s="177" t="s">
        <v>836</v>
      </c>
      <c r="C37" s="178" t="s">
        <v>593</v>
      </c>
      <c r="D37" s="406" t="s">
        <v>812</v>
      </c>
      <c r="E37" s="406"/>
      <c r="F37" s="407"/>
    </row>
    <row r="38" spans="2:6" ht="26.45" customHeight="1" x14ac:dyDescent="0.3">
      <c r="B38" s="179" t="s">
        <v>834</v>
      </c>
      <c r="C38" s="118"/>
      <c r="D38" s="366"/>
      <c r="E38" s="366"/>
      <c r="F38" s="408"/>
    </row>
    <row r="39" spans="2:6" ht="33.6" customHeight="1" x14ac:dyDescent="0.3">
      <c r="B39" s="179" t="s">
        <v>835</v>
      </c>
      <c r="C39" s="118"/>
      <c r="D39" s="366"/>
      <c r="E39" s="366"/>
      <c r="F39" s="408"/>
    </row>
    <row r="40" spans="2:6" ht="29.1" customHeight="1" x14ac:dyDescent="0.3">
      <c r="B40" s="180" t="s">
        <v>837</v>
      </c>
      <c r="C40" s="181"/>
      <c r="D40" s="401"/>
      <c r="E40" s="402"/>
      <c r="F40" s="403"/>
    </row>
  </sheetData>
  <mergeCells count="31">
    <mergeCell ref="D6:F6"/>
    <mergeCell ref="D7:F7"/>
    <mergeCell ref="D8:F8"/>
    <mergeCell ref="D9:F9"/>
    <mergeCell ref="B3:F3"/>
    <mergeCell ref="B4:F4"/>
    <mergeCell ref="D20:F20"/>
    <mergeCell ref="D10:F10"/>
    <mergeCell ref="D15:F15"/>
    <mergeCell ref="D16:F16"/>
    <mergeCell ref="D17:F17"/>
    <mergeCell ref="D19:F19"/>
    <mergeCell ref="D18:F18"/>
    <mergeCell ref="D11:F11"/>
    <mergeCell ref="D13:F13"/>
    <mergeCell ref="D12:F12"/>
    <mergeCell ref="D23:F23"/>
    <mergeCell ref="D24:F24"/>
    <mergeCell ref="D25:F25"/>
    <mergeCell ref="D26:F26"/>
    <mergeCell ref="D27:F27"/>
    <mergeCell ref="D28:F28"/>
    <mergeCell ref="D30:F30"/>
    <mergeCell ref="D31:F31"/>
    <mergeCell ref="D32:F32"/>
    <mergeCell ref="D33:F33"/>
    <mergeCell ref="D40:F40"/>
    <mergeCell ref="D34:F34"/>
    <mergeCell ref="D37:F37"/>
    <mergeCell ref="D38:F38"/>
    <mergeCell ref="D39:F39"/>
  </mergeCells>
  <pageMargins left="0.7" right="0.7" top="0.75" bottom="0.75" header="0.3" footer="0.3"/>
  <pageSetup paperSize="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2:G7"/>
  <sheetViews>
    <sheetView showGridLines="0" zoomScaleNormal="100" zoomScalePageLayoutView="125" workbookViewId="0">
      <selection activeCell="F5" sqref="F5"/>
    </sheetView>
  </sheetViews>
  <sheetFormatPr defaultColWidth="8.625" defaultRowHeight="16.5" x14ac:dyDescent="0.3"/>
  <cols>
    <col min="1" max="1" width="8.625" style="1" customWidth="1"/>
    <col min="2" max="2" width="26.625" style="1" customWidth="1"/>
    <col min="3" max="3" width="9.625" style="1" customWidth="1"/>
    <col min="4" max="4" width="11.5" style="1" customWidth="1"/>
    <col min="5" max="5" width="8.625" style="1" customWidth="1"/>
    <col min="6" max="6" width="9.5" style="1" customWidth="1"/>
    <col min="7" max="7" width="13.125" style="1" customWidth="1"/>
    <col min="8" max="16384" width="8.625" style="1"/>
  </cols>
  <sheetData>
    <row r="2" spans="2:7" ht="50.1" customHeight="1" x14ac:dyDescent="0.3"/>
    <row r="3" spans="2:7" ht="67.349999999999994" customHeight="1" x14ac:dyDescent="0.3"/>
    <row r="4" spans="2:7" x14ac:dyDescent="0.3">
      <c r="B4" s="3"/>
      <c r="C4" s="3"/>
      <c r="D4" s="3"/>
      <c r="E4" s="3"/>
      <c r="F4" s="3"/>
      <c r="G4" s="3"/>
    </row>
    <row r="5" spans="2:7" x14ac:dyDescent="0.3">
      <c r="B5" s="3"/>
      <c r="C5" s="3"/>
      <c r="D5" s="3"/>
      <c r="E5" s="3"/>
      <c r="F5" s="3"/>
      <c r="G5" s="3"/>
    </row>
    <row r="6" spans="2:7" x14ac:dyDescent="0.3">
      <c r="B6" s="3"/>
      <c r="C6" s="3"/>
      <c r="D6" s="3"/>
      <c r="E6" s="3"/>
      <c r="F6" s="3"/>
      <c r="G6" s="3"/>
    </row>
    <row r="7" spans="2:7" x14ac:dyDescent="0.3">
      <c r="B7" s="3"/>
      <c r="C7" s="3"/>
      <c r="D7" s="3"/>
      <c r="E7" s="3"/>
      <c r="F7" s="3"/>
      <c r="G7" s="3"/>
    </row>
  </sheetData>
  <pageMargins left="0.70866141732283472" right="0.70866141732283472" top="0.74803149606299213" bottom="0.74803149606299213" header="0.31496062992125984" footer="0.31496062992125984"/>
  <pageSetup paperSize="9" scale="75"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T896"/>
  <sheetViews>
    <sheetView showGridLines="0" zoomScaleNormal="100" workbookViewId="0">
      <selection activeCell="C8" sqref="C8"/>
    </sheetView>
  </sheetViews>
  <sheetFormatPr defaultColWidth="9" defaultRowHeight="16.5" x14ac:dyDescent="0.3"/>
  <cols>
    <col min="1" max="2" width="12.625" style="5" customWidth="1"/>
    <col min="3" max="3" width="32.5" style="5" customWidth="1"/>
    <col min="4" max="4" width="42" style="12" customWidth="1"/>
    <col min="5" max="5" width="28.625" style="12" customWidth="1"/>
    <col min="6" max="6" width="23.125" style="5" customWidth="1"/>
    <col min="7" max="7" width="20.375" style="5" customWidth="1"/>
    <col min="8" max="8" width="12.5" style="5" bestFit="1" customWidth="1"/>
    <col min="9" max="9" width="25.125" style="5" bestFit="1" customWidth="1"/>
    <col min="10" max="10" width="20.125" style="5" bestFit="1" customWidth="1"/>
    <col min="11" max="11" width="9" style="5"/>
    <col min="12" max="12" width="26.125" style="5" bestFit="1" customWidth="1"/>
    <col min="13" max="13" width="9" style="5"/>
    <col min="14" max="14" width="17.125" style="5" bestFit="1" customWidth="1"/>
    <col min="15" max="15" width="14.125" style="5" bestFit="1" customWidth="1"/>
    <col min="16" max="21" width="9" style="5"/>
    <col min="22" max="22" width="59.125" style="31" bestFit="1" customWidth="1"/>
    <col min="23" max="24" width="9" style="31"/>
    <col min="25" max="16384" width="9" style="5"/>
  </cols>
  <sheetData>
    <row r="1" spans="1:72" s="155" customFormat="1" ht="14.25" x14ac:dyDescent="0.3">
      <c r="C1" s="156"/>
      <c r="D1" s="156"/>
      <c r="E1" s="156"/>
      <c r="V1" s="156"/>
      <c r="W1" s="156" t="s">
        <v>788</v>
      </c>
      <c r="X1" s="156">
        <f>GL_Client</f>
        <v>0</v>
      </c>
    </row>
    <row r="2" spans="1:72" s="155" customFormat="1" ht="15" thickBot="1" x14ac:dyDescent="0.35">
      <c r="A2" s="155" t="s">
        <v>789</v>
      </c>
      <c r="B2" s="155" t="s">
        <v>790</v>
      </c>
      <c r="C2" s="157" t="s">
        <v>14</v>
      </c>
      <c r="D2" s="157" t="s">
        <v>571</v>
      </c>
      <c r="E2" s="157" t="s">
        <v>570</v>
      </c>
      <c r="F2" s="157" t="s">
        <v>15</v>
      </c>
      <c r="G2" s="157" t="s">
        <v>17</v>
      </c>
      <c r="H2" s="157" t="s">
        <v>19</v>
      </c>
      <c r="I2" s="157" t="s">
        <v>20</v>
      </c>
      <c r="J2" s="157" t="s">
        <v>26</v>
      </c>
      <c r="K2" s="157" t="s">
        <v>551</v>
      </c>
      <c r="L2" s="157" t="s">
        <v>584</v>
      </c>
      <c r="M2" s="156"/>
      <c r="N2" s="156" t="s">
        <v>690</v>
      </c>
      <c r="O2" s="156" t="s">
        <v>691</v>
      </c>
      <c r="P2" s="156"/>
      <c r="Q2" s="156"/>
      <c r="R2" s="156"/>
      <c r="S2" s="156"/>
      <c r="T2" s="156" t="s">
        <v>715</v>
      </c>
      <c r="U2" s="156"/>
      <c r="V2" s="156" t="s">
        <v>786</v>
      </c>
      <c r="W2" s="156"/>
      <c r="X2" s="156" t="s">
        <v>787</v>
      </c>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row>
    <row r="3" spans="1:72" s="155" customFormat="1" ht="14.25" x14ac:dyDescent="0.3">
      <c r="A3" s="155">
        <f>IF(C3&lt;&gt;C2,1,A2+1)</f>
        <v>1</v>
      </c>
      <c r="B3" s="155" t="str">
        <f>C3&amp;A3</f>
        <v>Attorney General's Office1</v>
      </c>
      <c r="C3" s="158" t="s">
        <v>35</v>
      </c>
      <c r="D3" s="159" t="s">
        <v>35</v>
      </c>
      <c r="E3" s="160" t="s">
        <v>572</v>
      </c>
      <c r="F3" s="156" t="s">
        <v>10</v>
      </c>
      <c r="G3" s="156" t="s">
        <v>540</v>
      </c>
      <c r="H3" s="156" t="s">
        <v>544</v>
      </c>
      <c r="I3" s="165" t="s">
        <v>554</v>
      </c>
      <c r="J3" s="161" t="s">
        <v>27</v>
      </c>
      <c r="K3" s="156" t="s">
        <v>552</v>
      </c>
      <c r="L3" s="156" t="s">
        <v>580</v>
      </c>
      <c r="M3" s="156"/>
      <c r="N3" s="156" t="s">
        <v>682</v>
      </c>
      <c r="O3" s="156" t="s">
        <v>725</v>
      </c>
      <c r="P3" s="156"/>
      <c r="Q3" s="156"/>
      <c r="R3" s="156" t="s">
        <v>21</v>
      </c>
      <c r="S3" s="156"/>
      <c r="T3" s="156" t="s">
        <v>714</v>
      </c>
      <c r="U3" s="156"/>
      <c r="V3" s="156" t="s">
        <v>35</v>
      </c>
      <c r="W3" s="156">
        <v>1</v>
      </c>
      <c r="X3" s="156" t="str">
        <f t="shared" ref="X3:X34" si="0">IFERROR(INDEX($D:$D,MATCH($X$1&amp;$W3,$B:$B,0),),"")</f>
        <v/>
      </c>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row>
    <row r="4" spans="1:72" s="155" customFormat="1" ht="14.25" x14ac:dyDescent="0.3">
      <c r="A4" s="155">
        <f t="shared" ref="A4:A67" si="1">IF(C4&lt;&gt;C3,1,A3+1)</f>
        <v>2</v>
      </c>
      <c r="B4" s="155" t="str">
        <f t="shared" ref="B4:B67" si="2">C4&amp;A4</f>
        <v>Attorney General's Office2</v>
      </c>
      <c r="C4" s="162" t="s">
        <v>35</v>
      </c>
      <c r="D4" s="163" t="s">
        <v>37</v>
      </c>
      <c r="E4" s="164" t="s">
        <v>573</v>
      </c>
      <c r="F4" s="156" t="s">
        <v>11</v>
      </c>
      <c r="G4" s="156" t="s">
        <v>541</v>
      </c>
      <c r="H4" s="156" t="s">
        <v>545</v>
      </c>
      <c r="I4" s="165" t="s">
        <v>555</v>
      </c>
      <c r="J4" s="166" t="s">
        <v>775</v>
      </c>
      <c r="K4" s="156" t="s">
        <v>553</v>
      </c>
      <c r="L4" s="156" t="s">
        <v>581</v>
      </c>
      <c r="M4" s="156"/>
      <c r="N4" s="156" t="s">
        <v>684</v>
      </c>
      <c r="O4" s="156" t="s">
        <v>687</v>
      </c>
      <c r="P4" s="156"/>
      <c r="Q4" s="156"/>
      <c r="R4" s="156"/>
      <c r="S4" s="156"/>
      <c r="T4" s="156"/>
      <c r="U4" s="156"/>
      <c r="V4" s="156" t="s">
        <v>39</v>
      </c>
      <c r="W4" s="156">
        <v>2</v>
      </c>
      <c r="X4" s="156" t="str">
        <f t="shared" si="0"/>
        <v/>
      </c>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row>
    <row r="5" spans="1:72" s="155" customFormat="1" ht="14.25" x14ac:dyDescent="0.3">
      <c r="A5" s="155">
        <f t="shared" si="1"/>
        <v>3</v>
      </c>
      <c r="B5" s="155" t="str">
        <f t="shared" si="2"/>
        <v>Attorney General's Office3</v>
      </c>
      <c r="C5" s="162" t="s">
        <v>35</v>
      </c>
      <c r="D5" s="163" t="s">
        <v>428</v>
      </c>
      <c r="E5" s="164" t="s">
        <v>574</v>
      </c>
      <c r="F5" s="156" t="s">
        <v>12</v>
      </c>
      <c r="G5" s="156" t="s">
        <v>542</v>
      </c>
      <c r="H5" s="156" t="s">
        <v>546</v>
      </c>
      <c r="I5" s="165" t="s">
        <v>902</v>
      </c>
      <c r="J5" s="161" t="s">
        <v>776</v>
      </c>
      <c r="K5" s="156"/>
      <c r="L5" s="156" t="s">
        <v>582</v>
      </c>
      <c r="M5" s="156"/>
      <c r="N5" s="156" t="s">
        <v>685</v>
      </c>
      <c r="O5" s="156" t="s">
        <v>687</v>
      </c>
      <c r="P5" s="156"/>
      <c r="Q5" s="156"/>
      <c r="R5" s="156"/>
      <c r="S5" s="156"/>
      <c r="T5" s="156"/>
      <c r="U5" s="156"/>
      <c r="V5" s="156" t="s">
        <v>36</v>
      </c>
      <c r="W5" s="156">
        <v>3</v>
      </c>
      <c r="X5" s="156" t="str">
        <f t="shared" si="0"/>
        <v/>
      </c>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row>
    <row r="6" spans="1:72" s="155" customFormat="1" ht="15" thickBot="1" x14ac:dyDescent="0.35">
      <c r="A6" s="155">
        <f t="shared" si="1"/>
        <v>4</v>
      </c>
      <c r="B6" s="155" t="str">
        <f t="shared" si="2"/>
        <v>Attorney General's Office4</v>
      </c>
      <c r="C6" s="167" t="s">
        <v>35</v>
      </c>
      <c r="D6" s="168" t="s">
        <v>38</v>
      </c>
      <c r="E6" s="164" t="s">
        <v>575</v>
      </c>
      <c r="F6" s="156" t="s">
        <v>13</v>
      </c>
      <c r="G6" s="156" t="s">
        <v>543</v>
      </c>
      <c r="H6" s="156" t="s">
        <v>547</v>
      </c>
      <c r="I6" s="165" t="s">
        <v>556</v>
      </c>
      <c r="J6" s="161" t="s">
        <v>777</v>
      </c>
      <c r="K6" s="156"/>
      <c r="L6" s="156" t="s">
        <v>583</v>
      </c>
      <c r="M6" s="156"/>
      <c r="N6" s="156" t="s">
        <v>683</v>
      </c>
      <c r="O6" s="156" t="s">
        <v>688</v>
      </c>
      <c r="P6" s="156"/>
      <c r="Q6" s="156"/>
      <c r="R6" s="156"/>
      <c r="S6" s="156"/>
      <c r="T6" s="156"/>
      <c r="U6" s="156"/>
      <c r="V6" s="156" t="s">
        <v>736</v>
      </c>
      <c r="W6" s="156">
        <v>4</v>
      </c>
      <c r="X6" s="156" t="str">
        <f t="shared" si="0"/>
        <v/>
      </c>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row>
    <row r="7" spans="1:72" s="155" customFormat="1" ht="14.25" x14ac:dyDescent="0.3">
      <c r="A7" s="155">
        <f t="shared" si="1"/>
        <v>1</v>
      </c>
      <c r="B7" s="155" t="str">
        <f t="shared" si="2"/>
        <v>Cabinet Office1</v>
      </c>
      <c r="C7" s="169" t="s">
        <v>39</v>
      </c>
      <c r="D7" s="170" t="s">
        <v>39</v>
      </c>
      <c r="E7" s="164" t="s">
        <v>576</v>
      </c>
      <c r="F7" s="156"/>
      <c r="G7" s="156" t="s">
        <v>16</v>
      </c>
      <c r="H7" s="156" t="s">
        <v>548</v>
      </c>
      <c r="I7" s="165" t="s">
        <v>557</v>
      </c>
      <c r="J7" s="161" t="s">
        <v>612</v>
      </c>
      <c r="K7" s="156"/>
      <c r="L7" s="156"/>
      <c r="M7" s="156"/>
      <c r="N7" s="156" t="s">
        <v>686</v>
      </c>
      <c r="O7" s="156" t="s">
        <v>689</v>
      </c>
      <c r="P7" s="156"/>
      <c r="Q7" s="156"/>
      <c r="R7" s="156"/>
      <c r="S7" s="156"/>
      <c r="T7" s="156"/>
      <c r="U7" s="156"/>
      <c r="V7" s="156" t="s">
        <v>737</v>
      </c>
      <c r="W7" s="156">
        <v>5</v>
      </c>
      <c r="X7" s="156" t="str">
        <f t="shared" si="0"/>
        <v/>
      </c>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row>
    <row r="8" spans="1:72" s="155" customFormat="1" ht="14.25" x14ac:dyDescent="0.3">
      <c r="A8" s="155">
        <f t="shared" si="1"/>
        <v>2</v>
      </c>
      <c r="B8" s="155" t="str">
        <f t="shared" si="2"/>
        <v>Cabinet Office2</v>
      </c>
      <c r="C8" s="162" t="s">
        <v>39</v>
      </c>
      <c r="D8" s="171" t="s">
        <v>46</v>
      </c>
      <c r="E8" s="164" t="s">
        <v>577</v>
      </c>
      <c r="F8" s="156"/>
      <c r="G8" s="156"/>
      <c r="H8" s="156" t="s">
        <v>549</v>
      </c>
      <c r="I8" s="165" t="s">
        <v>558</v>
      </c>
      <c r="J8" s="166" t="s">
        <v>778</v>
      </c>
      <c r="K8" s="156"/>
      <c r="L8" s="156"/>
      <c r="M8" s="156"/>
      <c r="N8" s="156" t="s">
        <v>681</v>
      </c>
      <c r="O8" s="156" t="s">
        <v>687</v>
      </c>
      <c r="P8" s="156"/>
      <c r="Q8" s="156"/>
      <c r="R8" s="156"/>
      <c r="S8" s="156"/>
      <c r="T8" s="156"/>
      <c r="U8" s="156"/>
      <c r="V8" s="156" t="s">
        <v>136</v>
      </c>
      <c r="W8" s="156">
        <v>6</v>
      </c>
      <c r="X8" s="156" t="str">
        <f t="shared" si="0"/>
        <v/>
      </c>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row>
    <row r="9" spans="1:72" s="155" customFormat="1" ht="14.25" x14ac:dyDescent="0.3">
      <c r="A9" s="155">
        <f t="shared" si="1"/>
        <v>3</v>
      </c>
      <c r="B9" s="155" t="str">
        <f t="shared" si="2"/>
        <v>Cabinet Office3</v>
      </c>
      <c r="C9" s="162" t="s">
        <v>39</v>
      </c>
      <c r="D9" s="171" t="s">
        <v>47</v>
      </c>
      <c r="E9" s="164" t="s">
        <v>578</v>
      </c>
      <c r="F9" s="156"/>
      <c r="G9" s="156"/>
      <c r="H9" s="156" t="s">
        <v>550</v>
      </c>
      <c r="I9" s="165" t="s">
        <v>559</v>
      </c>
      <c r="J9" s="166" t="s">
        <v>779</v>
      </c>
      <c r="K9" s="156"/>
      <c r="L9" s="156"/>
      <c r="M9" s="156"/>
      <c r="N9" s="156"/>
      <c r="O9" s="156"/>
      <c r="P9" s="156"/>
      <c r="Q9" s="156"/>
      <c r="R9" s="156"/>
      <c r="S9" s="156"/>
      <c r="T9" s="156"/>
      <c r="U9" s="156"/>
      <c r="V9" s="156" t="s">
        <v>738</v>
      </c>
      <c r="W9" s="156">
        <v>7</v>
      </c>
      <c r="X9" s="156" t="str">
        <f t="shared" si="0"/>
        <v/>
      </c>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row>
    <row r="10" spans="1:72" s="155" customFormat="1" ht="14.25" x14ac:dyDescent="0.3">
      <c r="A10" s="155">
        <f t="shared" si="1"/>
        <v>4</v>
      </c>
      <c r="B10" s="155" t="str">
        <f t="shared" si="2"/>
        <v>Cabinet Office4</v>
      </c>
      <c r="C10" s="162" t="s">
        <v>39</v>
      </c>
      <c r="D10" s="171" t="s">
        <v>48</v>
      </c>
      <c r="E10" s="164" t="s">
        <v>579</v>
      </c>
      <c r="F10" s="156"/>
      <c r="G10" s="156"/>
      <c r="H10" s="156" t="s">
        <v>18</v>
      </c>
      <c r="I10" s="165" t="s">
        <v>560</v>
      </c>
      <c r="J10" s="166" t="s">
        <v>780</v>
      </c>
      <c r="K10" s="156"/>
      <c r="L10" s="156"/>
      <c r="M10" s="156"/>
      <c r="N10" s="156"/>
      <c r="O10" s="156"/>
      <c r="P10" s="156"/>
      <c r="Q10" s="156"/>
      <c r="R10" s="156"/>
      <c r="S10" s="156"/>
      <c r="T10" s="156"/>
      <c r="U10" s="156"/>
      <c r="V10" s="156" t="s">
        <v>186</v>
      </c>
      <c r="W10" s="156">
        <v>8</v>
      </c>
      <c r="X10" s="156" t="str">
        <f t="shared" si="0"/>
        <v/>
      </c>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row>
    <row r="11" spans="1:72" s="155" customFormat="1" ht="14.25" x14ac:dyDescent="0.3">
      <c r="A11" s="155">
        <f t="shared" si="1"/>
        <v>5</v>
      </c>
      <c r="B11" s="155" t="str">
        <f t="shared" si="2"/>
        <v>Cabinet Office5</v>
      </c>
      <c r="C11" s="162" t="s">
        <v>39</v>
      </c>
      <c r="D11" s="171" t="s">
        <v>734</v>
      </c>
      <c r="E11" s="164" t="s">
        <v>774</v>
      </c>
      <c r="F11" s="156"/>
      <c r="G11" s="156"/>
      <c r="H11" s="156"/>
      <c r="I11" s="172" t="s">
        <v>561</v>
      </c>
      <c r="J11" s="161" t="s">
        <v>781</v>
      </c>
      <c r="K11" s="156"/>
      <c r="L11" s="156"/>
      <c r="M11" s="156"/>
      <c r="N11" s="156"/>
      <c r="O11" s="156"/>
      <c r="P11" s="156"/>
      <c r="Q11" s="156"/>
      <c r="R11" s="156"/>
      <c r="S11" s="156"/>
      <c r="T11" s="156"/>
      <c r="U11" s="156"/>
      <c r="V11" s="156" t="s">
        <v>187</v>
      </c>
      <c r="W11" s="156">
        <v>9</v>
      </c>
      <c r="X11" s="156" t="str">
        <f t="shared" si="0"/>
        <v/>
      </c>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row>
    <row r="12" spans="1:72" s="155" customFormat="1" ht="14.25" x14ac:dyDescent="0.3">
      <c r="A12" s="155">
        <f t="shared" si="1"/>
        <v>6</v>
      </c>
      <c r="B12" s="155" t="str">
        <f t="shared" si="2"/>
        <v>Cabinet Office6</v>
      </c>
      <c r="C12" s="162" t="s">
        <v>39</v>
      </c>
      <c r="D12" s="171" t="s">
        <v>45</v>
      </c>
      <c r="E12" s="173"/>
      <c r="F12" s="156"/>
      <c r="G12" s="156"/>
      <c r="H12" s="156"/>
      <c r="I12" s="172" t="s">
        <v>562</v>
      </c>
      <c r="J12" s="161" t="s">
        <v>29</v>
      </c>
      <c r="K12" s="156"/>
      <c r="L12" s="156"/>
      <c r="M12" s="156"/>
      <c r="N12" s="156"/>
      <c r="O12" s="156"/>
      <c r="P12" s="156"/>
      <c r="Q12" s="156"/>
      <c r="R12" s="156"/>
      <c r="S12" s="156"/>
      <c r="T12" s="156"/>
      <c r="U12" s="156"/>
      <c r="V12" s="156" t="s">
        <v>191</v>
      </c>
      <c r="W12" s="156">
        <v>10</v>
      </c>
      <c r="X12" s="156" t="str">
        <f t="shared" si="0"/>
        <v/>
      </c>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row>
    <row r="13" spans="1:72" s="155" customFormat="1" ht="14.25" x14ac:dyDescent="0.3">
      <c r="A13" s="155">
        <f t="shared" si="1"/>
        <v>7</v>
      </c>
      <c r="B13" s="155" t="str">
        <f t="shared" si="2"/>
        <v>Cabinet Office7</v>
      </c>
      <c r="C13" s="162" t="s">
        <v>39</v>
      </c>
      <c r="D13" s="171" t="s">
        <v>54</v>
      </c>
      <c r="E13" s="173"/>
      <c r="F13" s="156"/>
      <c r="G13" s="156"/>
      <c r="H13" s="156"/>
      <c r="I13" s="172" t="s">
        <v>563</v>
      </c>
      <c r="J13" s="161" t="s">
        <v>782</v>
      </c>
      <c r="K13" s="156"/>
      <c r="L13" s="156"/>
      <c r="M13" s="156"/>
      <c r="N13" s="156"/>
      <c r="O13" s="156"/>
      <c r="P13" s="156"/>
      <c r="Q13" s="156"/>
      <c r="R13" s="156"/>
      <c r="S13" s="156"/>
      <c r="T13" s="156"/>
      <c r="U13" s="156"/>
      <c r="V13" s="156" t="s">
        <v>192</v>
      </c>
      <c r="W13" s="156">
        <v>11</v>
      </c>
      <c r="X13" s="156" t="str">
        <f t="shared" si="0"/>
        <v/>
      </c>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row>
    <row r="14" spans="1:72" s="155" customFormat="1" ht="14.25" x14ac:dyDescent="0.3">
      <c r="A14" s="155">
        <f t="shared" si="1"/>
        <v>8</v>
      </c>
      <c r="B14" s="155" t="str">
        <f t="shared" si="2"/>
        <v>Cabinet Office8</v>
      </c>
      <c r="C14" s="162" t="s">
        <v>39</v>
      </c>
      <c r="D14" s="171" t="s">
        <v>49</v>
      </c>
      <c r="E14" s="173"/>
      <c r="F14" s="156"/>
      <c r="G14" s="156"/>
      <c r="H14" s="156"/>
      <c r="I14" s="172" t="s">
        <v>564</v>
      </c>
      <c r="J14" s="166" t="s">
        <v>783</v>
      </c>
      <c r="K14" s="156"/>
      <c r="L14" s="156"/>
      <c r="M14" s="156"/>
      <c r="N14" s="156"/>
      <c r="O14" s="156"/>
      <c r="P14" s="156"/>
      <c r="Q14" s="156"/>
      <c r="R14" s="156"/>
      <c r="S14" s="156"/>
      <c r="T14" s="156"/>
      <c r="U14" s="156"/>
      <c r="V14" s="156" t="s">
        <v>739</v>
      </c>
      <c r="W14" s="156">
        <v>12</v>
      </c>
      <c r="X14" s="156" t="str">
        <f t="shared" si="0"/>
        <v/>
      </c>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row>
    <row r="15" spans="1:72" s="155" customFormat="1" ht="14.25" x14ac:dyDescent="0.3">
      <c r="A15" s="155">
        <f t="shared" si="1"/>
        <v>9</v>
      </c>
      <c r="B15" s="155" t="str">
        <f t="shared" si="2"/>
        <v>Cabinet Office9</v>
      </c>
      <c r="C15" s="162" t="s">
        <v>39</v>
      </c>
      <c r="D15" s="171" t="s">
        <v>43</v>
      </c>
      <c r="E15" s="173"/>
      <c r="F15" s="156"/>
      <c r="G15" s="156"/>
      <c r="H15" s="156"/>
      <c r="I15" s="172" t="s">
        <v>843</v>
      </c>
      <c r="J15" s="161" t="s">
        <v>636</v>
      </c>
      <c r="K15" s="156"/>
      <c r="L15" s="156"/>
      <c r="M15" s="156"/>
      <c r="N15" s="156"/>
      <c r="O15" s="156"/>
      <c r="P15" s="156"/>
      <c r="Q15" s="156"/>
      <c r="R15" s="156"/>
      <c r="S15" s="156"/>
      <c r="T15" s="156"/>
      <c r="U15" s="156"/>
      <c r="V15" s="156" t="s">
        <v>740</v>
      </c>
      <c r="W15" s="156">
        <v>13</v>
      </c>
      <c r="X15" s="156" t="str">
        <f t="shared" si="0"/>
        <v/>
      </c>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row>
    <row r="16" spans="1:72" s="155" customFormat="1" ht="14.25" x14ac:dyDescent="0.3">
      <c r="A16" s="155">
        <f t="shared" si="1"/>
        <v>10</v>
      </c>
      <c r="B16" s="155" t="str">
        <f t="shared" si="2"/>
        <v>Cabinet Office10</v>
      </c>
      <c r="C16" s="162" t="s">
        <v>39</v>
      </c>
      <c r="D16" s="171" t="s">
        <v>735</v>
      </c>
      <c r="E16" s="173"/>
      <c r="F16" s="156"/>
      <c r="G16" s="156"/>
      <c r="H16" s="156"/>
      <c r="I16" s="156"/>
      <c r="J16" s="161" t="s">
        <v>616</v>
      </c>
      <c r="K16" s="156"/>
      <c r="L16" s="156"/>
      <c r="M16" s="156"/>
      <c r="N16" s="156"/>
      <c r="O16" s="156"/>
      <c r="P16" s="156"/>
      <c r="Q16" s="156"/>
      <c r="R16" s="156"/>
      <c r="S16" s="156"/>
      <c r="T16" s="156"/>
      <c r="U16" s="156"/>
      <c r="V16" s="156" t="s">
        <v>390</v>
      </c>
      <c r="W16" s="156">
        <v>14</v>
      </c>
      <c r="X16" s="156" t="str">
        <f t="shared" si="0"/>
        <v/>
      </c>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row>
    <row r="17" spans="1:72" s="155" customFormat="1" ht="14.25" x14ac:dyDescent="0.3">
      <c r="A17" s="155">
        <f t="shared" si="1"/>
        <v>11</v>
      </c>
      <c r="B17" s="155" t="str">
        <f t="shared" si="2"/>
        <v>Cabinet Office11</v>
      </c>
      <c r="C17" s="162" t="s">
        <v>39</v>
      </c>
      <c r="D17" s="171" t="s">
        <v>55</v>
      </c>
      <c r="E17" s="173"/>
      <c r="F17" s="156"/>
      <c r="G17" s="156"/>
      <c r="H17" s="156"/>
      <c r="I17" s="156"/>
      <c r="J17" s="161" t="s">
        <v>784</v>
      </c>
      <c r="K17" s="156"/>
      <c r="L17" s="156"/>
      <c r="M17" s="156"/>
      <c r="N17" s="156"/>
      <c r="O17" s="156"/>
      <c r="P17" s="156"/>
      <c r="Q17" s="156"/>
      <c r="R17" s="156"/>
      <c r="S17" s="156"/>
      <c r="T17" s="156"/>
      <c r="U17" s="156"/>
      <c r="V17" s="156" t="s">
        <v>745</v>
      </c>
      <c r="W17" s="156">
        <v>15</v>
      </c>
      <c r="X17" s="156" t="str">
        <f t="shared" si="0"/>
        <v/>
      </c>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row>
    <row r="18" spans="1:72" s="155" customFormat="1" ht="14.25" x14ac:dyDescent="0.3">
      <c r="A18" s="155">
        <f t="shared" si="1"/>
        <v>12</v>
      </c>
      <c r="B18" s="155" t="str">
        <f t="shared" si="2"/>
        <v>Cabinet Office12</v>
      </c>
      <c r="C18" s="162" t="s">
        <v>39</v>
      </c>
      <c r="D18" s="171" t="s">
        <v>44</v>
      </c>
      <c r="E18" s="173"/>
      <c r="F18" s="156"/>
      <c r="G18" s="156"/>
      <c r="H18" s="156"/>
      <c r="I18" s="156"/>
      <c r="J18" s="174" t="s">
        <v>785</v>
      </c>
      <c r="K18" s="156"/>
      <c r="L18" s="156"/>
      <c r="M18" s="156"/>
      <c r="N18" s="156"/>
      <c r="O18" s="156"/>
      <c r="P18" s="156"/>
      <c r="Q18" s="156"/>
      <c r="R18" s="156"/>
      <c r="S18" s="156"/>
      <c r="T18" s="156"/>
      <c r="U18" s="156"/>
      <c r="V18" s="156" t="s">
        <v>399</v>
      </c>
      <c r="W18" s="156">
        <v>16</v>
      </c>
      <c r="X18" s="156" t="str">
        <f t="shared" si="0"/>
        <v/>
      </c>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row>
    <row r="19" spans="1:72" s="155" customFormat="1" ht="14.25" x14ac:dyDescent="0.3">
      <c r="A19" s="155">
        <f t="shared" si="1"/>
        <v>13</v>
      </c>
      <c r="B19" s="155" t="str">
        <f t="shared" si="2"/>
        <v>Cabinet Office13</v>
      </c>
      <c r="C19" s="162" t="s">
        <v>39</v>
      </c>
      <c r="D19" s="171" t="s">
        <v>50</v>
      </c>
      <c r="E19" s="173"/>
      <c r="F19" s="156"/>
      <c r="G19" s="156"/>
      <c r="H19" s="156"/>
      <c r="I19" s="156"/>
      <c r="J19" s="175"/>
      <c r="K19" s="176"/>
      <c r="L19" s="156"/>
      <c r="M19" s="156"/>
      <c r="N19" s="156"/>
      <c r="O19" s="156"/>
      <c r="P19" s="156"/>
      <c r="Q19" s="156"/>
      <c r="R19" s="156"/>
      <c r="S19" s="156"/>
      <c r="T19" s="156"/>
      <c r="U19" s="156"/>
      <c r="V19" s="156" t="s">
        <v>60</v>
      </c>
      <c r="W19" s="156">
        <v>17</v>
      </c>
      <c r="X19" s="156" t="str">
        <f t="shared" si="0"/>
        <v/>
      </c>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row>
    <row r="20" spans="1:72" s="155" customFormat="1" ht="14.25" x14ac:dyDescent="0.3">
      <c r="A20" s="155">
        <f t="shared" si="1"/>
        <v>14</v>
      </c>
      <c r="B20" s="155" t="str">
        <f t="shared" si="2"/>
        <v>Cabinet Office14</v>
      </c>
      <c r="C20" s="162" t="s">
        <v>39</v>
      </c>
      <c r="D20" s="171" t="s">
        <v>56</v>
      </c>
      <c r="E20" s="173"/>
      <c r="F20" s="156"/>
      <c r="G20" s="156"/>
      <c r="H20" s="156"/>
      <c r="I20" s="156"/>
      <c r="J20" s="175"/>
      <c r="K20" s="176"/>
      <c r="L20" s="156"/>
      <c r="M20" s="156"/>
      <c r="N20" s="156"/>
      <c r="O20" s="156"/>
      <c r="P20" s="156"/>
      <c r="Q20" s="156"/>
      <c r="R20" s="156"/>
      <c r="S20" s="156"/>
      <c r="T20" s="156"/>
      <c r="U20" s="156"/>
      <c r="V20" s="156" t="s">
        <v>746</v>
      </c>
      <c r="W20" s="156">
        <v>18</v>
      </c>
      <c r="X20" s="156" t="str">
        <f t="shared" si="0"/>
        <v/>
      </c>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row>
    <row r="21" spans="1:72" s="155" customFormat="1" ht="14.25" x14ac:dyDescent="0.3">
      <c r="A21" s="155">
        <f t="shared" si="1"/>
        <v>15</v>
      </c>
      <c r="B21" s="155" t="str">
        <f t="shared" si="2"/>
        <v>Cabinet Office15</v>
      </c>
      <c r="C21" s="162" t="s">
        <v>39</v>
      </c>
      <c r="D21" s="171" t="s">
        <v>41</v>
      </c>
      <c r="E21" s="173"/>
      <c r="F21" s="156"/>
      <c r="G21" s="156"/>
      <c r="H21" s="156"/>
      <c r="I21" s="156"/>
      <c r="J21" s="175"/>
      <c r="K21" s="176"/>
      <c r="L21" s="156"/>
      <c r="M21" s="156"/>
      <c r="N21" s="156"/>
      <c r="O21" s="156"/>
      <c r="P21" s="156"/>
      <c r="Q21" s="156"/>
      <c r="R21" s="156"/>
      <c r="S21" s="156"/>
      <c r="T21" s="156"/>
      <c r="U21" s="156"/>
      <c r="V21" s="156" t="s">
        <v>266</v>
      </c>
      <c r="W21" s="156">
        <v>19</v>
      </c>
      <c r="X21" s="156" t="str">
        <f t="shared" si="0"/>
        <v/>
      </c>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row>
    <row r="22" spans="1:72" x14ac:dyDescent="0.3">
      <c r="A22" s="5">
        <f t="shared" si="1"/>
        <v>16</v>
      </c>
      <c r="B22" s="5" t="str">
        <f t="shared" si="2"/>
        <v>Cabinet Office16</v>
      </c>
      <c r="C22" s="69" t="s">
        <v>39</v>
      </c>
      <c r="D22" s="73" t="s">
        <v>42</v>
      </c>
      <c r="E22" s="32"/>
      <c r="F22" s="31"/>
      <c r="G22" s="31"/>
      <c r="H22" s="31"/>
      <c r="I22" s="31"/>
      <c r="J22" s="92"/>
      <c r="K22" s="91"/>
      <c r="L22" s="31"/>
      <c r="M22" s="31"/>
      <c r="N22" s="31"/>
      <c r="O22" s="31"/>
      <c r="P22" s="31"/>
      <c r="Q22" s="31"/>
      <c r="R22" s="31"/>
      <c r="S22" s="31"/>
      <c r="T22" s="31"/>
      <c r="U22" s="31"/>
      <c r="V22" s="31" t="s">
        <v>9</v>
      </c>
      <c r="W22" s="31">
        <v>20</v>
      </c>
      <c r="X22" s="31" t="str">
        <f t="shared" si="0"/>
        <v/>
      </c>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row>
    <row r="23" spans="1:72" x14ac:dyDescent="0.3">
      <c r="A23" s="5">
        <f t="shared" si="1"/>
        <v>17</v>
      </c>
      <c r="B23" s="5" t="str">
        <f t="shared" si="2"/>
        <v>Cabinet Office17</v>
      </c>
      <c r="C23" s="69" t="s">
        <v>39</v>
      </c>
      <c r="D23" s="73" t="s">
        <v>57</v>
      </c>
      <c r="E23" s="32"/>
      <c r="F23" s="31"/>
      <c r="G23" s="31"/>
      <c r="H23" s="31"/>
      <c r="I23" s="31"/>
      <c r="J23" s="92"/>
      <c r="K23" s="91"/>
      <c r="L23" s="31"/>
      <c r="M23" s="31"/>
      <c r="N23" s="31"/>
      <c r="O23" s="31"/>
      <c r="P23" s="31"/>
      <c r="Q23" s="31"/>
      <c r="R23" s="31"/>
      <c r="S23" s="31"/>
      <c r="T23" s="31"/>
      <c r="U23" s="31"/>
      <c r="V23" s="31" t="s">
        <v>307</v>
      </c>
      <c r="W23" s="31">
        <v>21</v>
      </c>
      <c r="X23" s="31" t="str">
        <f t="shared" si="0"/>
        <v/>
      </c>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row>
    <row r="24" spans="1:72" x14ac:dyDescent="0.3">
      <c r="A24" s="5">
        <f t="shared" si="1"/>
        <v>18</v>
      </c>
      <c r="B24" s="5" t="str">
        <f t="shared" si="2"/>
        <v>Cabinet Office18</v>
      </c>
      <c r="C24" s="69" t="s">
        <v>39</v>
      </c>
      <c r="D24" s="73" t="s">
        <v>40</v>
      </c>
      <c r="E24" s="33"/>
      <c r="F24" s="31"/>
      <c r="G24" s="31"/>
      <c r="H24" s="31"/>
      <c r="I24" s="31"/>
      <c r="J24" s="92"/>
      <c r="K24" s="91"/>
      <c r="L24" s="31"/>
      <c r="M24" s="31"/>
      <c r="N24" s="31"/>
      <c r="O24" s="31"/>
      <c r="P24" s="31"/>
      <c r="Q24" s="31"/>
      <c r="R24" s="31"/>
      <c r="S24" s="31"/>
      <c r="T24" s="31"/>
      <c r="U24" s="31"/>
      <c r="V24" s="31" t="s">
        <v>751</v>
      </c>
      <c r="W24" s="31">
        <v>22</v>
      </c>
      <c r="X24" s="31" t="str">
        <f t="shared" si="0"/>
        <v/>
      </c>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row>
    <row r="25" spans="1:72" x14ac:dyDescent="0.3">
      <c r="A25" s="5">
        <f t="shared" si="1"/>
        <v>19</v>
      </c>
      <c r="B25" s="5" t="str">
        <f t="shared" si="2"/>
        <v>Cabinet Office19</v>
      </c>
      <c r="C25" s="69" t="s">
        <v>39</v>
      </c>
      <c r="D25" s="73" t="s">
        <v>58</v>
      </c>
      <c r="E25" s="32"/>
      <c r="F25" s="31"/>
      <c r="G25" s="31"/>
      <c r="H25" s="31"/>
      <c r="I25" s="31"/>
      <c r="J25" s="92"/>
      <c r="K25" s="91"/>
      <c r="L25" s="31"/>
      <c r="M25" s="31"/>
      <c r="N25" s="31"/>
      <c r="O25" s="31"/>
      <c r="P25" s="31"/>
      <c r="Q25" s="31"/>
      <c r="R25" s="31"/>
      <c r="S25" s="31"/>
      <c r="T25" s="31"/>
      <c r="U25" s="31"/>
      <c r="V25" s="31" t="s">
        <v>347</v>
      </c>
      <c r="W25" s="31">
        <v>23</v>
      </c>
      <c r="X25" s="31" t="str">
        <f t="shared" si="0"/>
        <v/>
      </c>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row>
    <row r="26" spans="1:72" x14ac:dyDescent="0.3">
      <c r="A26" s="5">
        <f t="shared" si="1"/>
        <v>20</v>
      </c>
      <c r="B26" s="5" t="str">
        <f t="shared" si="2"/>
        <v>Cabinet Office20</v>
      </c>
      <c r="C26" s="69" t="s">
        <v>39</v>
      </c>
      <c r="D26" s="73" t="s">
        <v>51</v>
      </c>
      <c r="E26" s="32"/>
      <c r="F26" s="31"/>
      <c r="G26" s="31"/>
      <c r="H26" s="31"/>
      <c r="I26" s="31"/>
      <c r="J26" s="92"/>
      <c r="K26" s="91"/>
      <c r="L26" s="31"/>
      <c r="M26" s="31"/>
      <c r="N26" s="31"/>
      <c r="O26" s="31"/>
      <c r="P26" s="31"/>
      <c r="Q26" s="31"/>
      <c r="R26" s="31"/>
      <c r="S26" s="31"/>
      <c r="T26" s="31"/>
      <c r="U26" s="31"/>
      <c r="V26" s="31" t="s">
        <v>402</v>
      </c>
      <c r="W26" s="31">
        <v>24</v>
      </c>
      <c r="X26" s="31" t="str">
        <f t="shared" si="0"/>
        <v/>
      </c>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row>
    <row r="27" spans="1:72" ht="17.25" thickBot="1" x14ac:dyDescent="0.35">
      <c r="A27" s="5">
        <f t="shared" si="1"/>
        <v>21</v>
      </c>
      <c r="B27" s="5" t="str">
        <f t="shared" si="2"/>
        <v>Cabinet Office21</v>
      </c>
      <c r="C27" s="74" t="s">
        <v>39</v>
      </c>
      <c r="D27" s="75" t="s">
        <v>52</v>
      </c>
      <c r="E27" s="34"/>
      <c r="F27" s="31"/>
      <c r="G27" s="31"/>
      <c r="H27" s="31"/>
      <c r="I27" s="31"/>
      <c r="J27" s="92"/>
      <c r="K27" s="91"/>
      <c r="L27" s="31"/>
      <c r="M27" s="31"/>
      <c r="N27" s="31"/>
      <c r="O27" s="31"/>
      <c r="P27" s="31"/>
      <c r="Q27" s="31"/>
      <c r="R27" s="31"/>
      <c r="S27" s="31"/>
      <c r="T27" s="31"/>
      <c r="U27" s="31"/>
      <c r="V27" s="31" t="s">
        <v>380</v>
      </c>
      <c r="W27" s="31">
        <v>25</v>
      </c>
      <c r="X27" s="31" t="str">
        <f t="shared" si="0"/>
        <v/>
      </c>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row>
    <row r="28" spans="1:72" ht="17.25" thickBot="1" x14ac:dyDescent="0.35">
      <c r="A28" s="5">
        <f t="shared" si="1"/>
        <v>1</v>
      </c>
      <c r="B28" s="5" t="str">
        <f t="shared" si="2"/>
        <v>Crown Prosecution Service1</v>
      </c>
      <c r="C28" s="76" t="s">
        <v>36</v>
      </c>
      <c r="D28" s="77" t="s">
        <v>36</v>
      </c>
      <c r="E28" s="34"/>
      <c r="F28" s="31"/>
      <c r="G28" s="31"/>
      <c r="H28" s="31"/>
      <c r="I28" s="31"/>
      <c r="J28" s="92"/>
      <c r="K28" s="91"/>
      <c r="L28" s="31"/>
      <c r="M28" s="31"/>
      <c r="N28" s="31"/>
      <c r="O28" s="31"/>
      <c r="P28" s="31"/>
      <c r="Q28" s="31"/>
      <c r="R28" s="31"/>
      <c r="S28" s="31"/>
      <c r="T28" s="31"/>
      <c r="U28" s="31"/>
      <c r="V28" s="31" t="s">
        <v>754</v>
      </c>
      <c r="W28" s="31">
        <v>26</v>
      </c>
      <c r="X28" s="31" t="str">
        <f t="shared" si="0"/>
        <v/>
      </c>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row>
    <row r="29" spans="1:72" ht="24" x14ac:dyDescent="0.3">
      <c r="A29" s="5">
        <f t="shared" si="1"/>
        <v>1</v>
      </c>
      <c r="B29" s="5" t="str">
        <f t="shared" si="2"/>
        <v>Department for Business, Energy and Industrial Strategy1</v>
      </c>
      <c r="C29" s="72" t="s">
        <v>736</v>
      </c>
      <c r="D29" s="78" t="s">
        <v>736</v>
      </c>
      <c r="E29" s="34"/>
      <c r="F29" s="31"/>
      <c r="G29" s="31"/>
      <c r="H29" s="31"/>
      <c r="I29" s="31"/>
      <c r="J29" s="92"/>
      <c r="K29" s="91"/>
      <c r="L29" s="31"/>
      <c r="M29" s="31"/>
      <c r="N29" s="31"/>
      <c r="O29" s="31"/>
      <c r="P29" s="31"/>
      <c r="Q29" s="31"/>
      <c r="R29" s="31"/>
      <c r="S29" s="31"/>
      <c r="T29" s="31"/>
      <c r="U29" s="31"/>
      <c r="V29" s="31" t="s">
        <v>755</v>
      </c>
      <c r="W29" s="31">
        <v>27</v>
      </c>
      <c r="X29" s="31" t="str">
        <f t="shared" si="0"/>
        <v/>
      </c>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row>
    <row r="30" spans="1:72" ht="24" x14ac:dyDescent="0.3">
      <c r="A30" s="5">
        <f t="shared" si="1"/>
        <v>2</v>
      </c>
      <c r="B30" s="5" t="str">
        <f t="shared" si="2"/>
        <v>Department for Business, Energy and Industrial Strategy2</v>
      </c>
      <c r="C30" s="69" t="s">
        <v>736</v>
      </c>
      <c r="D30" s="78" t="s">
        <v>66</v>
      </c>
      <c r="E30" s="34"/>
      <c r="F30" s="31"/>
      <c r="G30" s="31"/>
      <c r="H30" s="31"/>
      <c r="I30" s="31"/>
      <c r="J30" s="92"/>
      <c r="K30" s="91"/>
      <c r="L30" s="31"/>
      <c r="M30" s="31"/>
      <c r="N30" s="31"/>
      <c r="O30" s="31"/>
      <c r="P30" s="31"/>
      <c r="Q30" s="31"/>
      <c r="R30" s="31"/>
      <c r="S30" s="31"/>
      <c r="T30" s="31"/>
      <c r="U30" s="31"/>
      <c r="V30" s="31" t="s">
        <v>384</v>
      </c>
      <c r="W30" s="31">
        <v>28</v>
      </c>
      <c r="X30" s="31" t="str">
        <f t="shared" si="0"/>
        <v/>
      </c>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row>
    <row r="31" spans="1:72" ht="24" x14ac:dyDescent="0.3">
      <c r="A31" s="5">
        <f t="shared" si="1"/>
        <v>3</v>
      </c>
      <c r="B31" s="5" t="str">
        <f t="shared" si="2"/>
        <v>Department for Business, Energy and Industrial Strategy3</v>
      </c>
      <c r="C31" s="69" t="s">
        <v>736</v>
      </c>
      <c r="D31" s="78" t="s">
        <v>87</v>
      </c>
      <c r="E31" s="34"/>
      <c r="F31" s="31"/>
      <c r="G31" s="31"/>
      <c r="H31" s="31"/>
      <c r="I31" s="31"/>
      <c r="J31" s="92"/>
      <c r="K31" s="91"/>
      <c r="L31" s="31"/>
      <c r="M31" s="31"/>
      <c r="N31" s="31"/>
      <c r="O31" s="31"/>
      <c r="P31" s="31"/>
      <c r="Q31" s="31"/>
      <c r="R31" s="31"/>
      <c r="S31" s="31"/>
      <c r="T31" s="31"/>
      <c r="U31" s="31"/>
      <c r="V31" s="31" t="s">
        <v>385</v>
      </c>
      <c r="W31" s="31">
        <v>29</v>
      </c>
      <c r="X31" s="31" t="str">
        <f t="shared" si="0"/>
        <v/>
      </c>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row>
    <row r="32" spans="1:72" ht="24" x14ac:dyDescent="0.3">
      <c r="A32" s="5">
        <f t="shared" si="1"/>
        <v>4</v>
      </c>
      <c r="B32" s="5" t="str">
        <f t="shared" si="2"/>
        <v>Department for Business, Energy and Industrial Strategy4</v>
      </c>
      <c r="C32" s="69" t="s">
        <v>736</v>
      </c>
      <c r="D32" s="78" t="s">
        <v>67</v>
      </c>
      <c r="E32" s="34"/>
      <c r="F32" s="31"/>
      <c r="G32" s="31"/>
      <c r="H32" s="31"/>
      <c r="I32" s="31"/>
      <c r="J32" s="90"/>
      <c r="K32" s="91"/>
      <c r="L32" s="31"/>
      <c r="M32" s="31"/>
      <c r="N32" s="31"/>
      <c r="O32" s="31"/>
      <c r="P32" s="31"/>
      <c r="Q32" s="31"/>
      <c r="R32" s="31"/>
      <c r="S32" s="31"/>
      <c r="T32" s="31"/>
      <c r="U32" s="31"/>
      <c r="V32" s="31" t="s">
        <v>756</v>
      </c>
      <c r="W32" s="31">
        <v>30</v>
      </c>
      <c r="X32" s="31" t="str">
        <f t="shared" si="0"/>
        <v/>
      </c>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row>
    <row r="33" spans="1:72" ht="24" x14ac:dyDescent="0.3">
      <c r="A33" s="5">
        <f t="shared" si="1"/>
        <v>5</v>
      </c>
      <c r="B33" s="5" t="str">
        <f t="shared" si="2"/>
        <v>Department for Business, Energy and Industrial Strategy5</v>
      </c>
      <c r="C33" s="69" t="s">
        <v>736</v>
      </c>
      <c r="D33" s="78" t="s">
        <v>84</v>
      </c>
      <c r="E33" s="34"/>
      <c r="F33" s="31"/>
      <c r="G33" s="31"/>
      <c r="H33" s="31"/>
      <c r="I33" s="31"/>
      <c r="J33" s="92"/>
      <c r="K33" s="91"/>
      <c r="L33" s="31"/>
      <c r="M33" s="31"/>
      <c r="N33" s="31"/>
      <c r="O33" s="31"/>
      <c r="P33" s="31"/>
      <c r="Q33" s="31"/>
      <c r="R33" s="31"/>
      <c r="S33" s="31"/>
      <c r="T33" s="31"/>
      <c r="U33" s="31"/>
      <c r="V33" s="31" t="s">
        <v>757</v>
      </c>
      <c r="W33" s="31">
        <v>31</v>
      </c>
      <c r="X33" s="31" t="str">
        <f t="shared" si="0"/>
        <v/>
      </c>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row>
    <row r="34" spans="1:72" ht="24" x14ac:dyDescent="0.3">
      <c r="A34" s="5">
        <f t="shared" si="1"/>
        <v>6</v>
      </c>
      <c r="B34" s="5" t="str">
        <f t="shared" si="2"/>
        <v>Department for Business, Energy and Industrial Strategy6</v>
      </c>
      <c r="C34" s="69" t="s">
        <v>736</v>
      </c>
      <c r="D34" s="78" t="s">
        <v>88</v>
      </c>
      <c r="E34" s="34"/>
      <c r="J34" s="92"/>
      <c r="K34" s="93"/>
      <c r="V34" s="31" t="s">
        <v>758</v>
      </c>
      <c r="W34" s="31">
        <v>32</v>
      </c>
      <c r="X34" s="31" t="str">
        <f t="shared" si="0"/>
        <v/>
      </c>
    </row>
    <row r="35" spans="1:72" ht="24" x14ac:dyDescent="0.3">
      <c r="A35" s="5">
        <f t="shared" si="1"/>
        <v>7</v>
      </c>
      <c r="B35" s="5" t="str">
        <f t="shared" si="2"/>
        <v>Department for Business, Energy and Industrial Strategy7</v>
      </c>
      <c r="C35" s="69" t="s">
        <v>736</v>
      </c>
      <c r="D35" s="78" t="s">
        <v>68</v>
      </c>
      <c r="E35" s="34"/>
      <c r="J35" s="92"/>
      <c r="K35" s="93"/>
      <c r="V35" s="31" t="s">
        <v>759</v>
      </c>
      <c r="W35" s="31">
        <v>33</v>
      </c>
      <c r="X35" s="31" t="str">
        <f t="shared" ref="X35:X66" si="3">IFERROR(INDEX($D:$D,MATCH($X$1&amp;$W35,$B:$B,0),),"")</f>
        <v/>
      </c>
    </row>
    <row r="36" spans="1:72" ht="24" x14ac:dyDescent="0.3">
      <c r="A36" s="5">
        <f t="shared" si="1"/>
        <v>8</v>
      </c>
      <c r="B36" s="5" t="str">
        <f t="shared" si="2"/>
        <v>Department for Business, Energy and Industrial Strategy8</v>
      </c>
      <c r="C36" s="69" t="s">
        <v>736</v>
      </c>
      <c r="D36" s="78" t="s">
        <v>69</v>
      </c>
      <c r="E36" s="34"/>
      <c r="J36" s="92"/>
      <c r="K36" s="93"/>
      <c r="V36" s="31" t="s">
        <v>760</v>
      </c>
      <c r="W36" s="31">
        <v>34</v>
      </c>
      <c r="X36" s="31" t="str">
        <f t="shared" si="3"/>
        <v/>
      </c>
    </row>
    <row r="37" spans="1:72" ht="24" x14ac:dyDescent="0.3">
      <c r="A37" s="5">
        <f t="shared" si="1"/>
        <v>9</v>
      </c>
      <c r="B37" s="5" t="str">
        <f t="shared" si="2"/>
        <v>Department for Business, Energy and Industrial Strategy9</v>
      </c>
      <c r="C37" s="69" t="s">
        <v>736</v>
      </c>
      <c r="D37" s="78" t="s">
        <v>70</v>
      </c>
      <c r="E37" s="34"/>
      <c r="J37" s="92"/>
      <c r="K37" s="93"/>
      <c r="V37" s="31" t="s">
        <v>229</v>
      </c>
      <c r="W37" s="31">
        <v>35</v>
      </c>
      <c r="X37" s="31" t="str">
        <f t="shared" si="3"/>
        <v/>
      </c>
    </row>
    <row r="38" spans="1:72" ht="24" x14ac:dyDescent="0.3">
      <c r="A38" s="5">
        <f t="shared" si="1"/>
        <v>10</v>
      </c>
      <c r="B38" s="5" t="str">
        <f t="shared" si="2"/>
        <v>Department for Business, Energy and Industrial Strategy10</v>
      </c>
      <c r="C38" s="69" t="s">
        <v>736</v>
      </c>
      <c r="D38" s="78" t="s">
        <v>76</v>
      </c>
      <c r="E38" s="34"/>
      <c r="J38" s="92"/>
      <c r="K38" s="93"/>
      <c r="V38" s="31" t="s">
        <v>403</v>
      </c>
      <c r="W38" s="31">
        <v>36</v>
      </c>
      <c r="X38" s="31" t="str">
        <f t="shared" si="3"/>
        <v/>
      </c>
    </row>
    <row r="39" spans="1:72" ht="24" x14ac:dyDescent="0.3">
      <c r="A39" s="5">
        <f t="shared" si="1"/>
        <v>11</v>
      </c>
      <c r="B39" s="5" t="str">
        <f t="shared" si="2"/>
        <v>Department for Business, Energy and Industrial Strategy11</v>
      </c>
      <c r="C39" s="69" t="s">
        <v>736</v>
      </c>
      <c r="D39" s="78" t="s">
        <v>77</v>
      </c>
      <c r="E39" s="34"/>
      <c r="J39" s="92"/>
      <c r="K39" s="93"/>
      <c r="V39" s="31" t="s">
        <v>389</v>
      </c>
      <c r="W39" s="31">
        <v>37</v>
      </c>
      <c r="X39" s="31" t="str">
        <f t="shared" si="3"/>
        <v/>
      </c>
    </row>
    <row r="40" spans="1:72" ht="24" x14ac:dyDescent="0.3">
      <c r="A40" s="5">
        <f t="shared" si="1"/>
        <v>12</v>
      </c>
      <c r="B40" s="5" t="str">
        <f t="shared" si="2"/>
        <v>Department for Business, Energy and Industrial Strategy12</v>
      </c>
      <c r="C40" s="69" t="s">
        <v>736</v>
      </c>
      <c r="D40" s="78" t="s">
        <v>61</v>
      </c>
      <c r="E40" s="34"/>
      <c r="J40" s="92"/>
      <c r="K40" s="93"/>
      <c r="V40" s="31" t="s">
        <v>387</v>
      </c>
      <c r="W40" s="31">
        <v>38</v>
      </c>
      <c r="X40" s="31" t="str">
        <f t="shared" si="3"/>
        <v/>
      </c>
    </row>
    <row r="41" spans="1:72" ht="24" x14ac:dyDescent="0.3">
      <c r="A41" s="5">
        <f t="shared" si="1"/>
        <v>13</v>
      </c>
      <c r="B41" s="5" t="str">
        <f t="shared" si="2"/>
        <v>Department for Business, Energy and Industrial Strategy13</v>
      </c>
      <c r="C41" s="69" t="s">
        <v>736</v>
      </c>
      <c r="D41" s="78" t="s">
        <v>59</v>
      </c>
      <c r="E41" s="34"/>
      <c r="J41" s="92"/>
      <c r="K41" s="93"/>
      <c r="V41" s="31" t="s">
        <v>404</v>
      </c>
      <c r="W41" s="31">
        <v>39</v>
      </c>
      <c r="X41" s="31" t="str">
        <f t="shared" si="3"/>
        <v/>
      </c>
    </row>
    <row r="42" spans="1:72" ht="24" x14ac:dyDescent="0.3">
      <c r="A42" s="5">
        <f t="shared" si="1"/>
        <v>14</v>
      </c>
      <c r="B42" s="5" t="str">
        <f t="shared" si="2"/>
        <v>Department for Business, Energy and Industrial Strategy14</v>
      </c>
      <c r="C42" s="69" t="s">
        <v>736</v>
      </c>
      <c r="D42" s="78" t="s">
        <v>85</v>
      </c>
      <c r="E42" s="34"/>
      <c r="J42" s="92"/>
      <c r="K42" s="93"/>
      <c r="V42" s="31" t="s">
        <v>272</v>
      </c>
      <c r="W42" s="31">
        <v>40</v>
      </c>
      <c r="X42" s="31" t="str">
        <f t="shared" si="3"/>
        <v/>
      </c>
    </row>
    <row r="43" spans="1:72" ht="24" x14ac:dyDescent="0.3">
      <c r="A43" s="5">
        <f t="shared" si="1"/>
        <v>15</v>
      </c>
      <c r="B43" s="5" t="str">
        <f t="shared" si="2"/>
        <v>Department for Business, Energy and Industrial Strategy15</v>
      </c>
      <c r="C43" s="69" t="s">
        <v>736</v>
      </c>
      <c r="D43" s="78" t="s">
        <v>71</v>
      </c>
      <c r="E43" s="34"/>
      <c r="J43" s="92"/>
      <c r="K43" s="93"/>
      <c r="V43" s="31" t="s">
        <v>761</v>
      </c>
      <c r="W43" s="31">
        <v>41</v>
      </c>
      <c r="X43" s="31" t="str">
        <f t="shared" si="3"/>
        <v/>
      </c>
    </row>
    <row r="44" spans="1:72" ht="24" x14ac:dyDescent="0.3">
      <c r="A44" s="5">
        <f t="shared" si="1"/>
        <v>16</v>
      </c>
      <c r="B44" s="5" t="str">
        <f t="shared" si="2"/>
        <v>Department for Business, Energy and Industrial Strategy16</v>
      </c>
      <c r="C44" s="69" t="s">
        <v>736</v>
      </c>
      <c r="D44" s="78" t="s">
        <v>86</v>
      </c>
      <c r="E44" s="34"/>
      <c r="J44" s="90"/>
      <c r="K44" s="93"/>
      <c r="V44" s="31" t="s">
        <v>773</v>
      </c>
      <c r="W44" s="31">
        <v>42</v>
      </c>
      <c r="X44" s="31" t="str">
        <f t="shared" si="3"/>
        <v/>
      </c>
    </row>
    <row r="45" spans="1:72" ht="24" x14ac:dyDescent="0.3">
      <c r="A45" s="5">
        <f t="shared" si="1"/>
        <v>17</v>
      </c>
      <c r="B45" s="5" t="str">
        <f t="shared" si="2"/>
        <v>Department for Business, Energy and Industrial Strategy17</v>
      </c>
      <c r="C45" s="69" t="s">
        <v>736</v>
      </c>
      <c r="D45" s="78" t="s">
        <v>78</v>
      </c>
      <c r="E45" s="34"/>
      <c r="J45" s="93"/>
      <c r="K45" s="93"/>
      <c r="V45" s="36"/>
      <c r="W45" s="31">
        <v>43</v>
      </c>
      <c r="X45" s="31" t="str">
        <f t="shared" si="3"/>
        <v/>
      </c>
    </row>
    <row r="46" spans="1:72" ht="24" x14ac:dyDescent="0.3">
      <c r="A46" s="5">
        <f t="shared" si="1"/>
        <v>18</v>
      </c>
      <c r="B46" s="5" t="str">
        <f t="shared" si="2"/>
        <v>Department for Business, Energy and Industrial Strategy18</v>
      </c>
      <c r="C46" s="69" t="s">
        <v>736</v>
      </c>
      <c r="D46" s="78" t="s">
        <v>89</v>
      </c>
      <c r="E46" s="34"/>
      <c r="J46" s="93"/>
      <c r="K46" s="93"/>
      <c r="V46" s="36"/>
      <c r="W46" s="31">
        <v>44</v>
      </c>
      <c r="X46" s="31" t="str">
        <f t="shared" si="3"/>
        <v/>
      </c>
    </row>
    <row r="47" spans="1:72" ht="24" x14ac:dyDescent="0.3">
      <c r="A47" s="5">
        <f t="shared" si="1"/>
        <v>19</v>
      </c>
      <c r="B47" s="5" t="str">
        <f t="shared" si="2"/>
        <v>Department for Business, Energy and Industrial Strategy19</v>
      </c>
      <c r="C47" s="69" t="s">
        <v>736</v>
      </c>
      <c r="D47" s="78" t="s">
        <v>90</v>
      </c>
      <c r="E47" s="34"/>
      <c r="J47" s="93"/>
      <c r="K47" s="93"/>
      <c r="V47" s="36"/>
      <c r="W47" s="31">
        <v>45</v>
      </c>
      <c r="X47" s="31" t="str">
        <f t="shared" si="3"/>
        <v/>
      </c>
    </row>
    <row r="48" spans="1:72" ht="24" x14ac:dyDescent="0.3">
      <c r="A48" s="5">
        <f t="shared" si="1"/>
        <v>20</v>
      </c>
      <c r="B48" s="5" t="str">
        <f t="shared" si="2"/>
        <v>Department for Business, Energy and Industrial Strategy20</v>
      </c>
      <c r="C48" s="69" t="s">
        <v>736</v>
      </c>
      <c r="D48" s="78" t="s">
        <v>91</v>
      </c>
      <c r="E48" s="34"/>
      <c r="J48" s="93"/>
      <c r="K48" s="93"/>
      <c r="V48" s="36"/>
      <c r="W48" s="31">
        <v>46</v>
      </c>
      <c r="X48" s="31" t="str">
        <f t="shared" si="3"/>
        <v/>
      </c>
    </row>
    <row r="49" spans="1:24" ht="24" x14ac:dyDescent="0.3">
      <c r="A49" s="5">
        <f t="shared" si="1"/>
        <v>21</v>
      </c>
      <c r="B49" s="5" t="str">
        <f t="shared" si="2"/>
        <v>Department for Business, Energy and Industrial Strategy21</v>
      </c>
      <c r="C49" s="69" t="s">
        <v>736</v>
      </c>
      <c r="D49" s="78" t="s">
        <v>79</v>
      </c>
      <c r="E49" s="34"/>
      <c r="J49" s="93"/>
      <c r="K49" s="93"/>
      <c r="V49" s="36"/>
      <c r="W49" s="31">
        <v>47</v>
      </c>
      <c r="X49" s="31" t="str">
        <f t="shared" si="3"/>
        <v/>
      </c>
    </row>
    <row r="50" spans="1:24" ht="24" x14ac:dyDescent="0.3">
      <c r="A50" s="5">
        <f t="shared" si="1"/>
        <v>22</v>
      </c>
      <c r="B50" s="5" t="str">
        <f t="shared" si="2"/>
        <v>Department for Business, Energy and Industrial Strategy22</v>
      </c>
      <c r="C50" s="69" t="s">
        <v>736</v>
      </c>
      <c r="D50" s="78" t="s">
        <v>63</v>
      </c>
      <c r="E50" s="34"/>
      <c r="J50" s="93"/>
      <c r="K50" s="93"/>
      <c r="V50" s="36"/>
      <c r="W50" s="31">
        <v>48</v>
      </c>
      <c r="X50" s="31" t="str">
        <f t="shared" si="3"/>
        <v/>
      </c>
    </row>
    <row r="51" spans="1:24" ht="24" x14ac:dyDescent="0.3">
      <c r="A51" s="5">
        <f t="shared" si="1"/>
        <v>23</v>
      </c>
      <c r="B51" s="5" t="str">
        <f t="shared" si="2"/>
        <v>Department for Business, Energy and Industrial Strategy23</v>
      </c>
      <c r="C51" s="69" t="s">
        <v>736</v>
      </c>
      <c r="D51" s="78" t="s">
        <v>80</v>
      </c>
      <c r="E51" s="34"/>
      <c r="J51" s="93"/>
      <c r="K51" s="93"/>
      <c r="V51" s="36"/>
      <c r="W51" s="31">
        <v>49</v>
      </c>
      <c r="X51" s="31" t="str">
        <f t="shared" si="3"/>
        <v/>
      </c>
    </row>
    <row r="52" spans="1:24" ht="24" x14ac:dyDescent="0.3">
      <c r="A52" s="5">
        <f t="shared" si="1"/>
        <v>24</v>
      </c>
      <c r="B52" s="5" t="str">
        <f t="shared" si="2"/>
        <v>Department for Business, Energy and Industrial Strategy24</v>
      </c>
      <c r="C52" s="69" t="s">
        <v>736</v>
      </c>
      <c r="D52" s="78" t="s">
        <v>81</v>
      </c>
      <c r="E52" s="34"/>
      <c r="J52" s="93"/>
      <c r="K52" s="93"/>
      <c r="V52" s="36"/>
      <c r="W52" s="31">
        <v>50</v>
      </c>
      <c r="X52" s="31" t="str">
        <f t="shared" si="3"/>
        <v/>
      </c>
    </row>
    <row r="53" spans="1:24" ht="24" x14ac:dyDescent="0.3">
      <c r="A53" s="5">
        <f t="shared" si="1"/>
        <v>25</v>
      </c>
      <c r="B53" s="5" t="str">
        <f t="shared" si="2"/>
        <v>Department for Business, Energy and Industrial Strategy25</v>
      </c>
      <c r="C53" s="69" t="s">
        <v>736</v>
      </c>
      <c r="D53" s="78" t="s">
        <v>64</v>
      </c>
      <c r="E53" s="34"/>
      <c r="J53" s="93"/>
      <c r="K53" s="93"/>
      <c r="V53" s="36"/>
      <c r="W53" s="31">
        <v>51</v>
      </c>
      <c r="X53" s="31" t="str">
        <f t="shared" si="3"/>
        <v/>
      </c>
    </row>
    <row r="54" spans="1:24" ht="24" x14ac:dyDescent="0.3">
      <c r="A54" s="5">
        <f t="shared" si="1"/>
        <v>26</v>
      </c>
      <c r="B54" s="5" t="str">
        <f t="shared" si="2"/>
        <v>Department for Business, Energy and Industrial Strategy26</v>
      </c>
      <c r="C54" s="69" t="s">
        <v>736</v>
      </c>
      <c r="D54" s="78" t="s">
        <v>72</v>
      </c>
      <c r="E54" s="34"/>
      <c r="J54" s="93"/>
      <c r="K54" s="93"/>
      <c r="V54" s="36"/>
      <c r="W54" s="31">
        <v>52</v>
      </c>
      <c r="X54" s="31" t="str">
        <f t="shared" si="3"/>
        <v/>
      </c>
    </row>
    <row r="55" spans="1:24" ht="24" x14ac:dyDescent="0.3">
      <c r="A55" s="5">
        <f t="shared" si="1"/>
        <v>27</v>
      </c>
      <c r="B55" s="5" t="str">
        <f t="shared" si="2"/>
        <v>Department for Business, Energy and Industrial Strategy27</v>
      </c>
      <c r="C55" s="69" t="s">
        <v>736</v>
      </c>
      <c r="D55" s="78" t="s">
        <v>82</v>
      </c>
      <c r="E55" s="34"/>
      <c r="J55" s="93"/>
      <c r="K55" s="93"/>
      <c r="V55" s="36"/>
      <c r="W55" s="31">
        <v>53</v>
      </c>
      <c r="X55" s="31" t="str">
        <f t="shared" si="3"/>
        <v/>
      </c>
    </row>
    <row r="56" spans="1:24" ht="24" x14ac:dyDescent="0.3">
      <c r="A56" s="5">
        <f t="shared" si="1"/>
        <v>28</v>
      </c>
      <c r="B56" s="5" t="str">
        <f t="shared" si="2"/>
        <v>Department for Business, Energy and Industrial Strategy28</v>
      </c>
      <c r="C56" s="69" t="s">
        <v>736</v>
      </c>
      <c r="D56" s="78" t="s">
        <v>92</v>
      </c>
      <c r="E56" s="34"/>
      <c r="J56" s="93"/>
      <c r="K56" s="93"/>
      <c r="V56" s="36"/>
      <c r="W56" s="31">
        <v>54</v>
      </c>
      <c r="X56" s="31" t="str">
        <f t="shared" si="3"/>
        <v/>
      </c>
    </row>
    <row r="57" spans="1:24" ht="24" x14ac:dyDescent="0.3">
      <c r="A57" s="5">
        <f t="shared" si="1"/>
        <v>29</v>
      </c>
      <c r="B57" s="5" t="str">
        <f t="shared" si="2"/>
        <v>Department for Business, Energy and Industrial Strategy29</v>
      </c>
      <c r="C57" s="69" t="s">
        <v>736</v>
      </c>
      <c r="D57" s="78" t="s">
        <v>93</v>
      </c>
      <c r="E57" s="34"/>
      <c r="J57" s="93"/>
      <c r="K57" s="93"/>
      <c r="V57" s="36"/>
      <c r="W57" s="31">
        <v>55</v>
      </c>
      <c r="X57" s="31" t="str">
        <f t="shared" si="3"/>
        <v/>
      </c>
    </row>
    <row r="58" spans="1:24" ht="24" x14ac:dyDescent="0.3">
      <c r="A58" s="5">
        <f t="shared" si="1"/>
        <v>30</v>
      </c>
      <c r="B58" s="5" t="str">
        <f t="shared" si="2"/>
        <v>Department for Business, Energy and Industrial Strategy30</v>
      </c>
      <c r="C58" s="69" t="s">
        <v>736</v>
      </c>
      <c r="D58" s="78" t="s">
        <v>94</v>
      </c>
      <c r="E58" s="34"/>
      <c r="J58" s="93"/>
      <c r="K58" s="93"/>
      <c r="V58" s="36"/>
      <c r="W58" s="31">
        <v>56</v>
      </c>
      <c r="X58" s="31" t="str">
        <f t="shared" si="3"/>
        <v/>
      </c>
    </row>
    <row r="59" spans="1:24" ht="24" x14ac:dyDescent="0.3">
      <c r="A59" s="5">
        <f t="shared" si="1"/>
        <v>31</v>
      </c>
      <c r="B59" s="5" t="str">
        <f t="shared" si="2"/>
        <v>Department for Business, Energy and Industrial Strategy31</v>
      </c>
      <c r="C59" s="69" t="s">
        <v>736</v>
      </c>
      <c r="D59" s="78" t="s">
        <v>95</v>
      </c>
      <c r="E59" s="34"/>
      <c r="J59" s="93"/>
      <c r="K59" s="93"/>
      <c r="V59" s="36"/>
      <c r="W59" s="31">
        <v>57</v>
      </c>
      <c r="X59" s="31" t="str">
        <f t="shared" si="3"/>
        <v/>
      </c>
    </row>
    <row r="60" spans="1:24" ht="24" x14ac:dyDescent="0.3">
      <c r="A60" s="5">
        <f t="shared" si="1"/>
        <v>32</v>
      </c>
      <c r="B60" s="5" t="str">
        <f t="shared" si="2"/>
        <v>Department for Business, Energy and Industrial Strategy32</v>
      </c>
      <c r="C60" s="69" t="s">
        <v>736</v>
      </c>
      <c r="D60" s="78" t="s">
        <v>83</v>
      </c>
      <c r="E60" s="34"/>
      <c r="J60" s="93"/>
      <c r="K60" s="93"/>
      <c r="V60" s="36"/>
      <c r="W60" s="31">
        <v>58</v>
      </c>
      <c r="X60" s="31" t="str">
        <f t="shared" si="3"/>
        <v/>
      </c>
    </row>
    <row r="61" spans="1:24" ht="24" x14ac:dyDescent="0.3">
      <c r="A61" s="5">
        <f t="shared" si="1"/>
        <v>33</v>
      </c>
      <c r="B61" s="5" t="str">
        <f t="shared" si="2"/>
        <v>Department for Business, Energy and Industrial Strategy33</v>
      </c>
      <c r="C61" s="69" t="s">
        <v>736</v>
      </c>
      <c r="D61" s="78" t="s">
        <v>73</v>
      </c>
      <c r="E61" s="34"/>
      <c r="J61" s="93"/>
      <c r="K61" s="93"/>
      <c r="V61" s="36"/>
      <c r="W61" s="31">
        <v>59</v>
      </c>
      <c r="X61" s="31" t="str">
        <f t="shared" si="3"/>
        <v/>
      </c>
    </row>
    <row r="62" spans="1:24" ht="24" x14ac:dyDescent="0.3">
      <c r="A62" s="5">
        <f t="shared" si="1"/>
        <v>34</v>
      </c>
      <c r="B62" s="5" t="str">
        <f t="shared" si="2"/>
        <v>Department for Business, Energy and Industrial Strategy34</v>
      </c>
      <c r="C62" s="69" t="s">
        <v>736</v>
      </c>
      <c r="D62" s="78" t="s">
        <v>62</v>
      </c>
      <c r="E62" s="34"/>
      <c r="J62" s="93"/>
      <c r="K62" s="93"/>
      <c r="V62" s="36"/>
      <c r="W62" s="31">
        <v>60</v>
      </c>
      <c r="X62" s="31" t="str">
        <f t="shared" si="3"/>
        <v/>
      </c>
    </row>
    <row r="63" spans="1:24" ht="24" x14ac:dyDescent="0.3">
      <c r="A63" s="5">
        <f t="shared" si="1"/>
        <v>35</v>
      </c>
      <c r="B63" s="5" t="str">
        <f t="shared" si="2"/>
        <v>Department for Business, Energy and Industrial Strategy35</v>
      </c>
      <c r="C63" s="69" t="s">
        <v>736</v>
      </c>
      <c r="D63" s="78" t="s">
        <v>74</v>
      </c>
      <c r="E63" s="34"/>
      <c r="J63" s="93"/>
      <c r="K63" s="93"/>
      <c r="V63" s="36"/>
      <c r="W63" s="31">
        <v>61</v>
      </c>
      <c r="X63" s="31" t="str">
        <f t="shared" si="3"/>
        <v/>
      </c>
    </row>
    <row r="64" spans="1:24" ht="24" x14ac:dyDescent="0.3">
      <c r="A64" s="5">
        <f t="shared" si="1"/>
        <v>36</v>
      </c>
      <c r="B64" s="5" t="str">
        <f t="shared" si="2"/>
        <v>Department for Business, Energy and Industrial Strategy36</v>
      </c>
      <c r="C64" s="69" t="s">
        <v>736</v>
      </c>
      <c r="D64" s="78" t="s">
        <v>75</v>
      </c>
      <c r="E64" s="34"/>
      <c r="J64" s="93"/>
      <c r="K64" s="93"/>
      <c r="V64" s="36"/>
      <c r="W64" s="31">
        <v>62</v>
      </c>
      <c r="X64" s="31" t="str">
        <f t="shared" si="3"/>
        <v/>
      </c>
    </row>
    <row r="65" spans="1:24" ht="24.75" thickBot="1" x14ac:dyDescent="0.35">
      <c r="A65" s="5">
        <f t="shared" si="1"/>
        <v>37</v>
      </c>
      <c r="B65" s="5" t="str">
        <f t="shared" si="2"/>
        <v>Department for Business, Energy and Industrial Strategy37</v>
      </c>
      <c r="C65" s="71" t="s">
        <v>736</v>
      </c>
      <c r="D65" s="75" t="s">
        <v>65</v>
      </c>
      <c r="E65" s="34"/>
      <c r="J65" s="93"/>
      <c r="K65" s="93"/>
      <c r="V65" s="36"/>
      <c r="W65" s="31">
        <v>63</v>
      </c>
      <c r="X65" s="31" t="str">
        <f t="shared" si="3"/>
        <v/>
      </c>
    </row>
    <row r="66" spans="1:24" x14ac:dyDescent="0.3">
      <c r="A66" s="5">
        <f t="shared" si="1"/>
        <v>1</v>
      </c>
      <c r="B66" s="5" t="str">
        <f t="shared" si="2"/>
        <v>Department for Digital, Culture, Media and Sport1</v>
      </c>
      <c r="C66" s="68" t="s">
        <v>737</v>
      </c>
      <c r="D66" s="79" t="s">
        <v>737</v>
      </c>
      <c r="E66" s="34"/>
      <c r="J66" s="93"/>
      <c r="K66" s="93"/>
      <c r="V66" s="36"/>
      <c r="W66" s="31">
        <v>64</v>
      </c>
      <c r="X66" s="31" t="str">
        <f t="shared" si="3"/>
        <v/>
      </c>
    </row>
    <row r="67" spans="1:24" ht="24" x14ac:dyDescent="0.3">
      <c r="A67" s="5">
        <f t="shared" si="1"/>
        <v>2</v>
      </c>
      <c r="B67" s="5" t="str">
        <f t="shared" si="2"/>
        <v>Department for Digital, Culture, Media and Sport2</v>
      </c>
      <c r="C67" s="69" t="s">
        <v>737</v>
      </c>
      <c r="D67" s="78" t="s">
        <v>98</v>
      </c>
      <c r="E67" s="34"/>
      <c r="J67" s="93"/>
      <c r="K67" s="93"/>
      <c r="V67" s="36"/>
      <c r="W67" s="31">
        <v>65</v>
      </c>
      <c r="X67" s="31" t="str">
        <f t="shared" ref="X67:X98" si="4">IFERROR(INDEX($D:$D,MATCH($X$1&amp;$W67,$B:$B,0),),"")</f>
        <v/>
      </c>
    </row>
    <row r="68" spans="1:24" ht="24" x14ac:dyDescent="0.3">
      <c r="A68" s="5">
        <f t="shared" ref="A68:A132" si="5">IF(C68&lt;&gt;C67,1,A67+1)</f>
        <v>3</v>
      </c>
      <c r="B68" s="5" t="str">
        <f t="shared" ref="B68:B132" si="6">C68&amp;A68</f>
        <v>Department for Digital, Culture, Media and Sport3</v>
      </c>
      <c r="C68" s="69" t="s">
        <v>737</v>
      </c>
      <c r="D68" s="78" t="s">
        <v>131</v>
      </c>
      <c r="E68" s="34"/>
      <c r="J68" s="93"/>
      <c r="K68" s="93"/>
      <c r="V68" s="36"/>
      <c r="W68" s="31">
        <v>66</v>
      </c>
      <c r="X68" s="31" t="str">
        <f t="shared" si="4"/>
        <v/>
      </c>
    </row>
    <row r="69" spans="1:24" ht="24" x14ac:dyDescent="0.3">
      <c r="A69" s="5">
        <f t="shared" si="5"/>
        <v>4</v>
      </c>
      <c r="B69" s="5" t="str">
        <f t="shared" si="6"/>
        <v>Department for Digital, Culture, Media and Sport4</v>
      </c>
      <c r="C69" s="69" t="s">
        <v>737</v>
      </c>
      <c r="D69" s="78" t="s">
        <v>99</v>
      </c>
      <c r="E69" s="34"/>
      <c r="J69" s="93"/>
      <c r="K69" s="93"/>
      <c r="V69" s="36"/>
      <c r="W69" s="31">
        <v>67</v>
      </c>
      <c r="X69" s="31" t="str">
        <f t="shared" si="4"/>
        <v/>
      </c>
    </row>
    <row r="70" spans="1:24" ht="24" x14ac:dyDescent="0.3">
      <c r="A70" s="5">
        <f t="shared" si="5"/>
        <v>5</v>
      </c>
      <c r="B70" s="5" t="str">
        <f t="shared" si="6"/>
        <v>Department for Digital, Culture, Media and Sport5</v>
      </c>
      <c r="C70" s="69" t="s">
        <v>737</v>
      </c>
      <c r="D70" s="78" t="s">
        <v>100</v>
      </c>
      <c r="E70" s="34"/>
      <c r="J70" s="93"/>
      <c r="K70" s="93"/>
      <c r="V70" s="36"/>
      <c r="W70" s="31">
        <v>68</v>
      </c>
      <c r="X70" s="31" t="str">
        <f t="shared" si="4"/>
        <v/>
      </c>
    </row>
    <row r="71" spans="1:24" ht="24" x14ac:dyDescent="0.3">
      <c r="A71" s="5">
        <f t="shared" si="5"/>
        <v>6</v>
      </c>
      <c r="B71" s="5" t="str">
        <f t="shared" si="6"/>
        <v>Department for Digital, Culture, Media and Sport6</v>
      </c>
      <c r="C71" s="69" t="s">
        <v>737</v>
      </c>
      <c r="D71" s="78" t="s">
        <v>101</v>
      </c>
      <c r="E71" s="34"/>
      <c r="J71" s="93"/>
      <c r="K71" s="93"/>
      <c r="V71" s="36"/>
      <c r="W71" s="31">
        <v>69</v>
      </c>
      <c r="X71" s="31" t="str">
        <f t="shared" si="4"/>
        <v/>
      </c>
    </row>
    <row r="72" spans="1:24" ht="24" x14ac:dyDescent="0.3">
      <c r="A72" s="5">
        <f t="shared" si="5"/>
        <v>7</v>
      </c>
      <c r="B72" s="5" t="str">
        <f t="shared" si="6"/>
        <v>Department for Digital, Culture, Media and Sport7</v>
      </c>
      <c r="C72" s="69" t="s">
        <v>737</v>
      </c>
      <c r="D72" s="78" t="s">
        <v>102</v>
      </c>
      <c r="E72" s="34"/>
      <c r="J72" s="93"/>
      <c r="K72" s="93"/>
      <c r="V72" s="36"/>
      <c r="W72" s="31">
        <v>70</v>
      </c>
      <c r="X72" s="31" t="str">
        <f t="shared" si="4"/>
        <v/>
      </c>
    </row>
    <row r="73" spans="1:24" ht="24" x14ac:dyDescent="0.3">
      <c r="A73" s="5">
        <f t="shared" si="5"/>
        <v>8</v>
      </c>
      <c r="B73" s="5" t="str">
        <f t="shared" si="6"/>
        <v>Department for Digital, Culture, Media and Sport8</v>
      </c>
      <c r="C73" s="69" t="s">
        <v>737</v>
      </c>
      <c r="D73" s="78" t="s">
        <v>132</v>
      </c>
      <c r="E73" s="34"/>
      <c r="J73" s="93"/>
      <c r="K73" s="93"/>
      <c r="V73" s="36"/>
      <c r="W73" s="31">
        <v>71</v>
      </c>
      <c r="X73" s="31" t="str">
        <f t="shared" si="4"/>
        <v/>
      </c>
    </row>
    <row r="74" spans="1:24" ht="24" x14ac:dyDescent="0.3">
      <c r="A74" s="5">
        <f t="shared" si="5"/>
        <v>9</v>
      </c>
      <c r="B74" s="5" t="str">
        <f t="shared" si="6"/>
        <v>Department for Digital, Culture, Media and Sport9</v>
      </c>
      <c r="C74" s="69" t="s">
        <v>737</v>
      </c>
      <c r="D74" s="78" t="s">
        <v>134</v>
      </c>
      <c r="E74" s="34"/>
      <c r="J74" s="93"/>
      <c r="K74" s="93"/>
      <c r="V74" s="36"/>
      <c r="W74" s="31">
        <v>72</v>
      </c>
      <c r="X74" s="31" t="str">
        <f t="shared" si="4"/>
        <v/>
      </c>
    </row>
    <row r="75" spans="1:24" ht="24" x14ac:dyDescent="0.3">
      <c r="A75" s="5">
        <f t="shared" si="5"/>
        <v>10</v>
      </c>
      <c r="B75" s="5" t="str">
        <f t="shared" si="6"/>
        <v>Department for Digital, Culture, Media and Sport10</v>
      </c>
      <c r="C75" s="69" t="s">
        <v>737</v>
      </c>
      <c r="D75" s="78" t="s">
        <v>103</v>
      </c>
      <c r="E75" s="34"/>
      <c r="J75" s="93"/>
      <c r="K75" s="93"/>
      <c r="V75" s="36"/>
      <c r="W75" s="31">
        <v>73</v>
      </c>
      <c r="X75" s="31" t="str">
        <f t="shared" si="4"/>
        <v/>
      </c>
    </row>
    <row r="76" spans="1:24" ht="24" x14ac:dyDescent="0.3">
      <c r="A76" s="5">
        <f t="shared" si="5"/>
        <v>11</v>
      </c>
      <c r="B76" s="5" t="str">
        <f t="shared" si="6"/>
        <v>Department for Digital, Culture, Media and Sport11</v>
      </c>
      <c r="C76" s="69" t="s">
        <v>737</v>
      </c>
      <c r="D76" s="78" t="s">
        <v>104</v>
      </c>
      <c r="E76" s="34"/>
      <c r="V76" s="36"/>
      <c r="W76" s="31">
        <v>74</v>
      </c>
      <c r="X76" s="31" t="str">
        <f t="shared" si="4"/>
        <v/>
      </c>
    </row>
    <row r="77" spans="1:24" ht="24" x14ac:dyDescent="0.3">
      <c r="A77" s="5">
        <f t="shared" si="5"/>
        <v>12</v>
      </c>
      <c r="B77" s="5" t="str">
        <f t="shared" si="6"/>
        <v>Department for Digital, Culture, Media and Sport12</v>
      </c>
      <c r="C77" s="69" t="s">
        <v>737</v>
      </c>
      <c r="D77" s="78" t="s">
        <v>105</v>
      </c>
      <c r="E77" s="34"/>
      <c r="V77" s="36"/>
      <c r="W77" s="31">
        <v>75</v>
      </c>
      <c r="X77" s="31" t="str">
        <f t="shared" si="4"/>
        <v/>
      </c>
    </row>
    <row r="78" spans="1:24" ht="24" x14ac:dyDescent="0.3">
      <c r="A78" s="5">
        <f t="shared" si="5"/>
        <v>13</v>
      </c>
      <c r="B78" s="5" t="str">
        <f t="shared" si="6"/>
        <v>Department for Digital, Culture, Media and Sport13</v>
      </c>
      <c r="C78" s="69" t="s">
        <v>737</v>
      </c>
      <c r="D78" s="78" t="s">
        <v>106</v>
      </c>
      <c r="E78" s="34"/>
      <c r="V78" s="36"/>
      <c r="W78" s="31">
        <v>76</v>
      </c>
      <c r="X78" s="31" t="str">
        <f t="shared" si="4"/>
        <v/>
      </c>
    </row>
    <row r="79" spans="1:24" ht="24" x14ac:dyDescent="0.3">
      <c r="A79" s="5">
        <f t="shared" si="5"/>
        <v>14</v>
      </c>
      <c r="B79" s="5" t="str">
        <f t="shared" si="6"/>
        <v>Department for Digital, Culture, Media and Sport14</v>
      </c>
      <c r="C79" s="69" t="s">
        <v>737</v>
      </c>
      <c r="D79" s="78" t="s">
        <v>133</v>
      </c>
      <c r="E79" s="34"/>
      <c r="V79" s="36"/>
      <c r="W79" s="31">
        <v>77</v>
      </c>
      <c r="X79" s="31" t="str">
        <f t="shared" si="4"/>
        <v/>
      </c>
    </row>
    <row r="80" spans="1:24" ht="24" x14ac:dyDescent="0.3">
      <c r="A80" s="5">
        <f t="shared" si="5"/>
        <v>15</v>
      </c>
      <c r="B80" s="5" t="str">
        <f t="shared" si="6"/>
        <v>Department for Digital, Culture, Media and Sport15</v>
      </c>
      <c r="C80" s="69" t="s">
        <v>737</v>
      </c>
      <c r="D80" s="78" t="s">
        <v>107</v>
      </c>
      <c r="E80" s="34"/>
      <c r="V80" s="36"/>
      <c r="W80" s="31">
        <v>78</v>
      </c>
      <c r="X80" s="31" t="str">
        <f t="shared" si="4"/>
        <v/>
      </c>
    </row>
    <row r="81" spans="1:24" ht="24" x14ac:dyDescent="0.3">
      <c r="A81" s="5">
        <f t="shared" si="5"/>
        <v>16</v>
      </c>
      <c r="B81" s="5" t="str">
        <f t="shared" si="6"/>
        <v>Department for Digital, Culture, Media and Sport16</v>
      </c>
      <c r="C81" s="69" t="s">
        <v>737</v>
      </c>
      <c r="D81" s="78" t="s">
        <v>108</v>
      </c>
      <c r="E81" s="34"/>
      <c r="V81" s="36"/>
      <c r="W81" s="31">
        <v>79</v>
      </c>
      <c r="X81" s="31" t="str">
        <f t="shared" si="4"/>
        <v/>
      </c>
    </row>
    <row r="82" spans="1:24" ht="24" x14ac:dyDescent="0.3">
      <c r="A82" s="5">
        <f t="shared" si="5"/>
        <v>17</v>
      </c>
      <c r="B82" s="5" t="str">
        <f t="shared" si="6"/>
        <v>Department for Digital, Culture, Media and Sport17</v>
      </c>
      <c r="C82" s="69" t="s">
        <v>737</v>
      </c>
      <c r="D82" s="78" t="s">
        <v>109</v>
      </c>
      <c r="E82" s="34"/>
      <c r="V82" s="36"/>
      <c r="W82" s="31">
        <v>80</v>
      </c>
      <c r="X82" s="31" t="str">
        <f t="shared" si="4"/>
        <v/>
      </c>
    </row>
    <row r="83" spans="1:24" ht="24" x14ac:dyDescent="0.3">
      <c r="A83" s="5">
        <f t="shared" si="5"/>
        <v>18</v>
      </c>
      <c r="B83" s="5" t="str">
        <f t="shared" si="6"/>
        <v>Department for Digital, Culture, Media and Sport18</v>
      </c>
      <c r="C83" s="69" t="s">
        <v>737</v>
      </c>
      <c r="D83" s="78" t="s">
        <v>110</v>
      </c>
      <c r="E83" s="34"/>
      <c r="V83" s="36"/>
      <c r="W83" s="31">
        <v>81</v>
      </c>
      <c r="X83" s="31" t="str">
        <f t="shared" si="4"/>
        <v/>
      </c>
    </row>
    <row r="84" spans="1:24" ht="24" x14ac:dyDescent="0.3">
      <c r="A84" s="5">
        <f t="shared" si="5"/>
        <v>19</v>
      </c>
      <c r="B84" s="5" t="str">
        <f t="shared" si="6"/>
        <v>Department for Digital, Culture, Media and Sport19</v>
      </c>
      <c r="C84" s="69" t="s">
        <v>737</v>
      </c>
      <c r="D84" s="78" t="s">
        <v>111</v>
      </c>
      <c r="E84" s="34"/>
      <c r="V84" s="36"/>
      <c r="W84" s="31">
        <v>82</v>
      </c>
      <c r="X84" s="31" t="str">
        <f t="shared" si="4"/>
        <v/>
      </c>
    </row>
    <row r="85" spans="1:24" ht="24" x14ac:dyDescent="0.3">
      <c r="A85" s="5">
        <f t="shared" si="5"/>
        <v>20</v>
      </c>
      <c r="B85" s="5" t="str">
        <f t="shared" si="6"/>
        <v>Department for Digital, Culture, Media and Sport20</v>
      </c>
      <c r="C85" s="69" t="s">
        <v>737</v>
      </c>
      <c r="D85" s="78" t="s">
        <v>112</v>
      </c>
      <c r="E85" s="34"/>
      <c r="V85" s="36"/>
      <c r="W85" s="31">
        <v>83</v>
      </c>
      <c r="X85" s="31" t="str">
        <f t="shared" si="4"/>
        <v/>
      </c>
    </row>
    <row r="86" spans="1:24" ht="24" x14ac:dyDescent="0.3">
      <c r="A86" s="5">
        <f t="shared" si="5"/>
        <v>21</v>
      </c>
      <c r="B86" s="5" t="str">
        <f t="shared" si="6"/>
        <v>Department for Digital, Culture, Media and Sport21</v>
      </c>
      <c r="C86" s="69" t="s">
        <v>737</v>
      </c>
      <c r="D86" s="78" t="s">
        <v>113</v>
      </c>
      <c r="E86" s="34"/>
      <c r="V86" s="36"/>
      <c r="W86" s="31">
        <v>84</v>
      </c>
      <c r="X86" s="31" t="str">
        <f t="shared" si="4"/>
        <v/>
      </c>
    </row>
    <row r="87" spans="1:24" ht="24" x14ac:dyDescent="0.3">
      <c r="A87" s="5">
        <f t="shared" si="5"/>
        <v>22</v>
      </c>
      <c r="B87" s="5" t="str">
        <f t="shared" si="6"/>
        <v>Department for Digital, Culture, Media and Sport22</v>
      </c>
      <c r="C87" s="69" t="s">
        <v>737</v>
      </c>
      <c r="D87" s="78" t="s">
        <v>114</v>
      </c>
      <c r="E87" s="34"/>
      <c r="V87" s="36"/>
      <c r="W87" s="31">
        <v>85</v>
      </c>
      <c r="X87" s="31" t="str">
        <f t="shared" si="4"/>
        <v/>
      </c>
    </row>
    <row r="88" spans="1:24" ht="24" x14ac:dyDescent="0.3">
      <c r="A88" s="5">
        <f t="shared" si="5"/>
        <v>23</v>
      </c>
      <c r="B88" s="5" t="str">
        <f t="shared" si="6"/>
        <v>Department for Digital, Culture, Media and Sport23</v>
      </c>
      <c r="C88" s="69" t="s">
        <v>737</v>
      </c>
      <c r="D88" s="78" t="s">
        <v>115</v>
      </c>
      <c r="E88" s="34"/>
      <c r="V88" s="36"/>
      <c r="W88" s="31">
        <v>86</v>
      </c>
      <c r="X88" s="31" t="str">
        <f t="shared" si="4"/>
        <v/>
      </c>
    </row>
    <row r="89" spans="1:24" ht="24" x14ac:dyDescent="0.3">
      <c r="A89" s="5">
        <f t="shared" si="5"/>
        <v>24</v>
      </c>
      <c r="B89" s="5" t="str">
        <f t="shared" si="6"/>
        <v>Department for Digital, Culture, Media and Sport24</v>
      </c>
      <c r="C89" s="69" t="s">
        <v>737</v>
      </c>
      <c r="D89" s="78" t="s">
        <v>116</v>
      </c>
      <c r="E89" s="34"/>
      <c r="V89" s="36"/>
      <c r="W89" s="31">
        <v>87</v>
      </c>
      <c r="X89" s="31" t="str">
        <f t="shared" si="4"/>
        <v/>
      </c>
    </row>
    <row r="90" spans="1:24" ht="24" x14ac:dyDescent="0.3">
      <c r="A90" s="5">
        <f t="shared" si="5"/>
        <v>25</v>
      </c>
      <c r="B90" s="5" t="str">
        <f t="shared" si="6"/>
        <v>Department for Digital, Culture, Media and Sport25</v>
      </c>
      <c r="C90" s="69" t="s">
        <v>737</v>
      </c>
      <c r="D90" s="78" t="s">
        <v>117</v>
      </c>
      <c r="E90" s="34"/>
      <c r="V90" s="36"/>
      <c r="W90" s="31">
        <v>88</v>
      </c>
      <c r="X90" s="31" t="str">
        <f t="shared" si="4"/>
        <v/>
      </c>
    </row>
    <row r="91" spans="1:24" ht="24" x14ac:dyDescent="0.3">
      <c r="A91" s="5">
        <f t="shared" si="5"/>
        <v>26</v>
      </c>
      <c r="B91" s="5" t="str">
        <f t="shared" si="6"/>
        <v>Department for Digital, Culture, Media and Sport26</v>
      </c>
      <c r="C91" s="69" t="s">
        <v>737</v>
      </c>
      <c r="D91" s="78" t="s">
        <v>97</v>
      </c>
      <c r="E91" s="34"/>
      <c r="V91" s="36"/>
      <c r="W91" s="31">
        <v>89</v>
      </c>
      <c r="X91" s="31" t="str">
        <f t="shared" si="4"/>
        <v/>
      </c>
    </row>
    <row r="92" spans="1:24" ht="24" x14ac:dyDescent="0.3">
      <c r="A92" s="5">
        <f t="shared" si="5"/>
        <v>27</v>
      </c>
      <c r="B92" s="5" t="str">
        <f t="shared" si="6"/>
        <v>Department for Digital, Culture, Media and Sport27</v>
      </c>
      <c r="C92" s="69" t="s">
        <v>737</v>
      </c>
      <c r="D92" s="78" t="s">
        <v>135</v>
      </c>
      <c r="E92" s="34"/>
      <c r="V92" s="36"/>
      <c r="W92" s="31">
        <v>90</v>
      </c>
      <c r="X92" s="31" t="str">
        <f t="shared" si="4"/>
        <v/>
      </c>
    </row>
    <row r="93" spans="1:24" ht="24" x14ac:dyDescent="0.3">
      <c r="A93" s="5">
        <f t="shared" si="5"/>
        <v>28</v>
      </c>
      <c r="B93" s="5" t="str">
        <f t="shared" si="6"/>
        <v>Department for Digital, Culture, Media and Sport28</v>
      </c>
      <c r="C93" s="69" t="s">
        <v>737</v>
      </c>
      <c r="D93" s="78" t="s">
        <v>118</v>
      </c>
      <c r="E93" s="34"/>
      <c r="V93" s="36"/>
      <c r="W93" s="31">
        <v>91</v>
      </c>
      <c r="X93" s="31" t="str">
        <f t="shared" si="4"/>
        <v/>
      </c>
    </row>
    <row r="94" spans="1:24" ht="24" x14ac:dyDescent="0.3">
      <c r="A94" s="5">
        <f t="shared" si="5"/>
        <v>29</v>
      </c>
      <c r="B94" s="5" t="str">
        <f t="shared" si="6"/>
        <v>Department for Digital, Culture, Media and Sport29</v>
      </c>
      <c r="C94" s="69" t="s">
        <v>737</v>
      </c>
      <c r="D94" s="78" t="s">
        <v>119</v>
      </c>
      <c r="E94" s="34"/>
      <c r="V94" s="36"/>
      <c r="W94" s="31">
        <v>92</v>
      </c>
      <c r="X94" s="31" t="str">
        <f t="shared" si="4"/>
        <v/>
      </c>
    </row>
    <row r="95" spans="1:24" ht="24" x14ac:dyDescent="0.3">
      <c r="A95" s="5">
        <f t="shared" si="5"/>
        <v>30</v>
      </c>
      <c r="B95" s="5" t="str">
        <f t="shared" si="6"/>
        <v>Department for Digital, Culture, Media and Sport30</v>
      </c>
      <c r="C95" s="69" t="s">
        <v>737</v>
      </c>
      <c r="D95" s="78" t="s">
        <v>120</v>
      </c>
      <c r="E95" s="34"/>
      <c r="V95" s="36"/>
      <c r="W95" s="31">
        <v>93</v>
      </c>
      <c r="X95" s="31" t="str">
        <f t="shared" si="4"/>
        <v/>
      </c>
    </row>
    <row r="96" spans="1:24" ht="24" x14ac:dyDescent="0.3">
      <c r="A96" s="5">
        <f t="shared" si="5"/>
        <v>31</v>
      </c>
      <c r="B96" s="5" t="str">
        <f t="shared" si="6"/>
        <v>Department for Digital, Culture, Media and Sport31</v>
      </c>
      <c r="C96" s="69" t="s">
        <v>737</v>
      </c>
      <c r="D96" s="78" t="s">
        <v>121</v>
      </c>
      <c r="E96" s="34"/>
      <c r="V96" s="36"/>
      <c r="W96" s="31">
        <v>94</v>
      </c>
      <c r="X96" s="31" t="str">
        <f t="shared" si="4"/>
        <v/>
      </c>
    </row>
    <row r="97" spans="1:24" ht="24" x14ac:dyDescent="0.3">
      <c r="A97" s="5">
        <f t="shared" si="5"/>
        <v>32</v>
      </c>
      <c r="B97" s="5" t="str">
        <f t="shared" si="6"/>
        <v>Department for Digital, Culture, Media and Sport32</v>
      </c>
      <c r="C97" s="69" t="s">
        <v>737</v>
      </c>
      <c r="D97" s="78" t="s">
        <v>122</v>
      </c>
      <c r="E97" s="34"/>
      <c r="V97" s="36"/>
      <c r="W97" s="31">
        <v>95</v>
      </c>
      <c r="X97" s="31" t="str">
        <f t="shared" si="4"/>
        <v/>
      </c>
    </row>
    <row r="98" spans="1:24" ht="24" x14ac:dyDescent="0.3">
      <c r="A98" s="5">
        <f t="shared" si="5"/>
        <v>33</v>
      </c>
      <c r="B98" s="5" t="str">
        <f t="shared" si="6"/>
        <v>Department for Digital, Culture, Media and Sport33</v>
      </c>
      <c r="C98" s="69" t="s">
        <v>737</v>
      </c>
      <c r="D98" s="78" t="s">
        <v>127</v>
      </c>
      <c r="E98" s="34"/>
      <c r="V98" s="36"/>
      <c r="W98" s="31">
        <v>96</v>
      </c>
      <c r="X98" s="31" t="str">
        <f t="shared" si="4"/>
        <v/>
      </c>
    </row>
    <row r="99" spans="1:24" ht="24" x14ac:dyDescent="0.3">
      <c r="A99" s="5">
        <f t="shared" si="5"/>
        <v>34</v>
      </c>
      <c r="B99" s="5" t="str">
        <f t="shared" si="6"/>
        <v>Department for Digital, Culture, Media and Sport34</v>
      </c>
      <c r="C99" s="69" t="s">
        <v>737</v>
      </c>
      <c r="D99" s="78" t="s">
        <v>96</v>
      </c>
      <c r="E99" s="34"/>
      <c r="V99" s="36"/>
      <c r="W99" s="31">
        <v>97</v>
      </c>
      <c r="X99" s="31" t="str">
        <f t="shared" ref="X99:X107" si="7">IFERROR(INDEX($D:$D,MATCH($X$1&amp;$W99,$B:$B,0),),"")</f>
        <v/>
      </c>
    </row>
    <row r="100" spans="1:24" ht="24" x14ac:dyDescent="0.3">
      <c r="A100" s="5">
        <f t="shared" si="5"/>
        <v>35</v>
      </c>
      <c r="B100" s="5" t="str">
        <f t="shared" si="6"/>
        <v>Department for Digital, Culture, Media and Sport35</v>
      </c>
      <c r="C100" s="80" t="s">
        <v>737</v>
      </c>
      <c r="D100" s="78" t="s">
        <v>128</v>
      </c>
      <c r="E100" s="34"/>
      <c r="V100" s="36"/>
      <c r="W100" s="31">
        <v>98</v>
      </c>
      <c r="X100" s="31" t="str">
        <f t="shared" si="7"/>
        <v/>
      </c>
    </row>
    <row r="101" spans="1:24" ht="24" x14ac:dyDescent="0.3">
      <c r="A101" s="5">
        <f t="shared" si="5"/>
        <v>36</v>
      </c>
      <c r="B101" s="5" t="str">
        <f t="shared" si="6"/>
        <v>Department for Digital, Culture, Media and Sport36</v>
      </c>
      <c r="C101" s="69" t="s">
        <v>737</v>
      </c>
      <c r="D101" s="78" t="s">
        <v>129</v>
      </c>
      <c r="E101" s="34"/>
      <c r="V101" s="36"/>
      <c r="W101" s="31">
        <v>99</v>
      </c>
      <c r="X101" s="31" t="str">
        <f t="shared" si="7"/>
        <v/>
      </c>
    </row>
    <row r="102" spans="1:24" ht="24" x14ac:dyDescent="0.3">
      <c r="A102" s="5">
        <f t="shared" si="5"/>
        <v>37</v>
      </c>
      <c r="B102" s="5" t="str">
        <f t="shared" si="6"/>
        <v>Department for Digital, Culture, Media and Sport37</v>
      </c>
      <c r="C102" s="69" t="s">
        <v>737</v>
      </c>
      <c r="D102" s="78" t="s">
        <v>130</v>
      </c>
      <c r="E102" s="34"/>
      <c r="V102" s="36"/>
      <c r="W102" s="31">
        <v>100</v>
      </c>
      <c r="X102" s="31" t="str">
        <f t="shared" si="7"/>
        <v/>
      </c>
    </row>
    <row r="103" spans="1:24" ht="24" x14ac:dyDescent="0.3">
      <c r="A103" s="5">
        <f t="shared" si="5"/>
        <v>38</v>
      </c>
      <c r="B103" s="5" t="str">
        <f t="shared" si="6"/>
        <v>Department for Digital, Culture, Media and Sport38</v>
      </c>
      <c r="C103" s="69" t="s">
        <v>737</v>
      </c>
      <c r="D103" s="78" t="s">
        <v>123</v>
      </c>
      <c r="E103" s="34"/>
      <c r="V103" s="36"/>
      <c r="W103" s="31">
        <v>101</v>
      </c>
      <c r="X103" s="31" t="str">
        <f t="shared" si="7"/>
        <v/>
      </c>
    </row>
    <row r="104" spans="1:24" ht="24" x14ac:dyDescent="0.3">
      <c r="A104" s="5">
        <f t="shared" si="5"/>
        <v>39</v>
      </c>
      <c r="B104" s="5" t="str">
        <f t="shared" si="6"/>
        <v>Department for Digital, Culture, Media and Sport39</v>
      </c>
      <c r="C104" s="69" t="s">
        <v>737</v>
      </c>
      <c r="D104" s="78" t="s">
        <v>124</v>
      </c>
      <c r="E104" s="34"/>
      <c r="V104" s="36"/>
      <c r="W104" s="31">
        <v>102</v>
      </c>
      <c r="X104" s="31" t="str">
        <f t="shared" si="7"/>
        <v/>
      </c>
    </row>
    <row r="105" spans="1:24" ht="24" x14ac:dyDescent="0.3">
      <c r="A105" s="5">
        <f t="shared" si="5"/>
        <v>40</v>
      </c>
      <c r="B105" s="5" t="str">
        <f t="shared" si="6"/>
        <v>Department for Digital, Culture, Media and Sport40</v>
      </c>
      <c r="C105" s="69" t="s">
        <v>737</v>
      </c>
      <c r="D105" s="78" t="s">
        <v>125</v>
      </c>
      <c r="E105" s="34"/>
      <c r="V105" s="36"/>
      <c r="W105" s="31">
        <v>103</v>
      </c>
      <c r="X105" s="31" t="str">
        <f t="shared" si="7"/>
        <v/>
      </c>
    </row>
    <row r="106" spans="1:24" ht="24" x14ac:dyDescent="0.3">
      <c r="A106" s="5">
        <f t="shared" si="5"/>
        <v>41</v>
      </c>
      <c r="B106" s="5" t="str">
        <f t="shared" si="6"/>
        <v>Department for Digital, Culture, Media and Sport41</v>
      </c>
      <c r="C106" s="69" t="s">
        <v>737</v>
      </c>
      <c r="D106" s="78" t="s">
        <v>907</v>
      </c>
      <c r="E106" s="34"/>
      <c r="V106" s="36"/>
      <c r="W106" s="31">
        <v>104</v>
      </c>
      <c r="X106" s="31" t="str">
        <f t="shared" si="7"/>
        <v/>
      </c>
    </row>
    <row r="107" spans="1:24" ht="24" x14ac:dyDescent="0.3">
      <c r="A107" s="5">
        <f t="shared" si="5"/>
        <v>42</v>
      </c>
      <c r="B107" s="5" t="str">
        <f t="shared" si="6"/>
        <v>Department for Digital, Culture, Media and Sport42</v>
      </c>
      <c r="C107" s="69" t="s">
        <v>737</v>
      </c>
      <c r="D107" s="78" t="s">
        <v>908</v>
      </c>
      <c r="E107" s="34"/>
      <c r="V107" s="36"/>
      <c r="W107" s="31">
        <v>105</v>
      </c>
      <c r="X107" s="31" t="str">
        <f t="shared" si="7"/>
        <v/>
      </c>
    </row>
    <row r="108" spans="1:24" ht="24" x14ac:dyDescent="0.3">
      <c r="A108" s="5">
        <f t="shared" si="5"/>
        <v>43</v>
      </c>
      <c r="B108" s="5" t="str">
        <f t="shared" ref="B108" si="8">C108&amp;A108</f>
        <v>Department for Digital, Culture, Media and Sport43</v>
      </c>
      <c r="C108" s="69" t="s">
        <v>737</v>
      </c>
      <c r="D108" s="78" t="s">
        <v>910</v>
      </c>
      <c r="E108" s="34"/>
      <c r="V108" s="36"/>
      <c r="W108" s="31">
        <v>106</v>
      </c>
    </row>
    <row r="109" spans="1:24" ht="24.75" thickBot="1" x14ac:dyDescent="0.35">
      <c r="A109" s="5">
        <f t="shared" si="5"/>
        <v>44</v>
      </c>
      <c r="B109" s="5" t="str">
        <f t="shared" si="6"/>
        <v>Department for Digital, Culture, Media and Sport44</v>
      </c>
      <c r="C109" s="71" t="s">
        <v>737</v>
      </c>
      <c r="D109" s="75" t="s">
        <v>126</v>
      </c>
      <c r="E109" s="34"/>
      <c r="V109" s="36"/>
      <c r="W109" s="31">
        <v>107</v>
      </c>
      <c r="X109" s="31" t="str">
        <f t="shared" ref="X109:X140" si="9">IFERROR(INDEX($D:$D,MATCH($X$1&amp;$W109,$B:$B,0),),"")</f>
        <v/>
      </c>
    </row>
    <row r="110" spans="1:24" x14ac:dyDescent="0.3">
      <c r="A110" s="5">
        <f t="shared" si="5"/>
        <v>1</v>
      </c>
      <c r="B110" s="5" t="str">
        <f t="shared" si="6"/>
        <v>Department for Education1</v>
      </c>
      <c r="C110" s="68" t="s">
        <v>136</v>
      </c>
      <c r="D110" s="79" t="s">
        <v>136</v>
      </c>
      <c r="E110" s="34"/>
      <c r="V110" s="36"/>
      <c r="W110" s="31">
        <v>108</v>
      </c>
      <c r="X110" s="31" t="str">
        <f t="shared" si="9"/>
        <v/>
      </c>
    </row>
    <row r="111" spans="1:24" x14ac:dyDescent="0.3">
      <c r="A111" s="5">
        <f t="shared" si="5"/>
        <v>2</v>
      </c>
      <c r="B111" s="5" t="str">
        <f t="shared" si="6"/>
        <v>Department for Education2</v>
      </c>
      <c r="C111" s="69" t="s">
        <v>136</v>
      </c>
      <c r="D111" s="78" t="s">
        <v>140</v>
      </c>
      <c r="E111" s="34"/>
      <c r="V111" s="36"/>
      <c r="W111" s="31">
        <v>109</v>
      </c>
      <c r="X111" s="31" t="str">
        <f t="shared" si="9"/>
        <v/>
      </c>
    </row>
    <row r="112" spans="1:24" x14ac:dyDescent="0.3">
      <c r="A112" s="5">
        <f t="shared" si="5"/>
        <v>3</v>
      </c>
      <c r="B112" s="5" t="str">
        <f t="shared" si="6"/>
        <v>Department for Education3</v>
      </c>
      <c r="C112" s="69" t="s">
        <v>136</v>
      </c>
      <c r="D112" s="78" t="s">
        <v>137</v>
      </c>
      <c r="E112" s="34"/>
      <c r="V112" s="36"/>
      <c r="W112" s="31">
        <v>110</v>
      </c>
      <c r="X112" s="31" t="str">
        <f t="shared" si="9"/>
        <v/>
      </c>
    </row>
    <row r="113" spans="1:24" x14ac:dyDescent="0.3">
      <c r="A113" s="5">
        <f t="shared" si="5"/>
        <v>4</v>
      </c>
      <c r="B113" s="5" t="str">
        <f t="shared" si="6"/>
        <v>Department for Education4</v>
      </c>
      <c r="C113" s="69" t="s">
        <v>136</v>
      </c>
      <c r="D113" s="78" t="s">
        <v>141</v>
      </c>
      <c r="E113" s="34"/>
      <c r="V113" s="36"/>
      <c r="W113" s="31">
        <v>111</v>
      </c>
      <c r="X113" s="31" t="str">
        <f t="shared" si="9"/>
        <v/>
      </c>
    </row>
    <row r="114" spans="1:24" x14ac:dyDescent="0.3">
      <c r="A114" s="5">
        <f t="shared" si="5"/>
        <v>5</v>
      </c>
      <c r="B114" s="5" t="str">
        <f t="shared" si="6"/>
        <v>Department for Education5</v>
      </c>
      <c r="C114" s="69" t="s">
        <v>136</v>
      </c>
      <c r="D114" s="78" t="s">
        <v>142</v>
      </c>
      <c r="E114" s="34"/>
      <c r="V114" s="36"/>
      <c r="W114" s="31">
        <v>112</v>
      </c>
      <c r="X114" s="31" t="str">
        <f t="shared" si="9"/>
        <v/>
      </c>
    </row>
    <row r="115" spans="1:24" x14ac:dyDescent="0.3">
      <c r="A115" s="5">
        <f t="shared" si="5"/>
        <v>6</v>
      </c>
      <c r="B115" s="5" t="str">
        <f t="shared" si="6"/>
        <v>Department for Education6</v>
      </c>
      <c r="C115" s="69" t="s">
        <v>136</v>
      </c>
      <c r="D115" s="78" t="s">
        <v>143</v>
      </c>
      <c r="E115" s="34"/>
      <c r="V115" s="36"/>
      <c r="W115" s="31">
        <v>113</v>
      </c>
      <c r="X115" s="31" t="str">
        <f t="shared" si="9"/>
        <v/>
      </c>
    </row>
    <row r="116" spans="1:24" x14ac:dyDescent="0.3">
      <c r="A116" s="5">
        <f t="shared" si="5"/>
        <v>7</v>
      </c>
      <c r="B116" s="5" t="str">
        <f t="shared" si="6"/>
        <v>Department for Education7</v>
      </c>
      <c r="C116" s="69" t="s">
        <v>136</v>
      </c>
      <c r="D116" s="78" t="s">
        <v>151</v>
      </c>
      <c r="E116" s="34"/>
      <c r="V116" s="36"/>
      <c r="W116" s="31">
        <v>114</v>
      </c>
      <c r="X116" s="31" t="str">
        <f t="shared" si="9"/>
        <v/>
      </c>
    </row>
    <row r="117" spans="1:24" x14ac:dyDescent="0.3">
      <c r="A117" s="5">
        <f t="shared" si="5"/>
        <v>8</v>
      </c>
      <c r="B117" s="5" t="str">
        <f t="shared" si="6"/>
        <v>Department for Education8</v>
      </c>
      <c r="C117" s="69" t="s">
        <v>136</v>
      </c>
      <c r="D117" s="78" t="s">
        <v>144</v>
      </c>
      <c r="E117" s="34"/>
      <c r="V117" s="36"/>
      <c r="W117" s="31">
        <v>115</v>
      </c>
      <c r="X117" s="31" t="str">
        <f t="shared" si="9"/>
        <v/>
      </c>
    </row>
    <row r="118" spans="1:24" x14ac:dyDescent="0.3">
      <c r="A118" s="5">
        <f t="shared" si="5"/>
        <v>9</v>
      </c>
      <c r="B118" s="5" t="str">
        <f t="shared" si="6"/>
        <v>Department for Education9</v>
      </c>
      <c r="C118" s="69" t="s">
        <v>136</v>
      </c>
      <c r="D118" s="78" t="s">
        <v>145</v>
      </c>
      <c r="E118" s="34"/>
      <c r="V118" s="36"/>
      <c r="W118" s="31">
        <v>116</v>
      </c>
      <c r="X118" s="31" t="str">
        <f t="shared" si="9"/>
        <v/>
      </c>
    </row>
    <row r="119" spans="1:24" x14ac:dyDescent="0.3">
      <c r="A119" s="5">
        <f t="shared" si="5"/>
        <v>10</v>
      </c>
      <c r="B119" s="5" t="str">
        <f t="shared" si="6"/>
        <v>Department for Education10</v>
      </c>
      <c r="C119" s="69" t="s">
        <v>136</v>
      </c>
      <c r="D119" s="78" t="s">
        <v>146</v>
      </c>
      <c r="E119" s="34"/>
      <c r="V119" s="36"/>
      <c r="W119" s="31">
        <v>117</v>
      </c>
      <c r="X119" s="31" t="str">
        <f t="shared" si="9"/>
        <v/>
      </c>
    </row>
    <row r="120" spans="1:24" x14ac:dyDescent="0.3">
      <c r="A120" s="5">
        <f t="shared" si="5"/>
        <v>11</v>
      </c>
      <c r="B120" s="5" t="str">
        <f t="shared" si="6"/>
        <v>Department for Education11</v>
      </c>
      <c r="C120" s="69" t="s">
        <v>136</v>
      </c>
      <c r="D120" s="78" t="s">
        <v>147</v>
      </c>
      <c r="E120" s="34"/>
      <c r="V120" s="36"/>
      <c r="W120" s="31">
        <v>118</v>
      </c>
      <c r="X120" s="31" t="str">
        <f t="shared" si="9"/>
        <v/>
      </c>
    </row>
    <row r="121" spans="1:24" x14ac:dyDescent="0.3">
      <c r="A121" s="5">
        <f t="shared" si="5"/>
        <v>12</v>
      </c>
      <c r="B121" s="5" t="str">
        <f t="shared" si="6"/>
        <v>Department for Education12</v>
      </c>
      <c r="C121" s="69" t="s">
        <v>136</v>
      </c>
      <c r="D121" s="78" t="s">
        <v>148</v>
      </c>
      <c r="E121" s="34"/>
      <c r="V121" s="36"/>
      <c r="W121" s="31">
        <v>119</v>
      </c>
      <c r="X121" s="31" t="str">
        <f t="shared" si="9"/>
        <v/>
      </c>
    </row>
    <row r="122" spans="1:24" x14ac:dyDescent="0.3">
      <c r="A122" s="5">
        <f t="shared" si="5"/>
        <v>13</v>
      </c>
      <c r="B122" s="5" t="str">
        <f t="shared" si="6"/>
        <v>Department for Education13</v>
      </c>
      <c r="C122" s="69" t="s">
        <v>136</v>
      </c>
      <c r="D122" s="78" t="s">
        <v>152</v>
      </c>
      <c r="E122" s="34"/>
      <c r="V122" s="36"/>
      <c r="W122" s="31">
        <v>120</v>
      </c>
      <c r="X122" s="31" t="str">
        <f t="shared" si="9"/>
        <v/>
      </c>
    </row>
    <row r="123" spans="1:24" x14ac:dyDescent="0.3">
      <c r="A123" s="5">
        <f t="shared" si="5"/>
        <v>14</v>
      </c>
      <c r="B123" s="5" t="str">
        <f t="shared" si="6"/>
        <v>Department for Education14</v>
      </c>
      <c r="C123" s="69" t="s">
        <v>136</v>
      </c>
      <c r="D123" s="78" t="s">
        <v>150</v>
      </c>
      <c r="E123" s="34"/>
      <c r="V123" s="36"/>
      <c r="W123" s="31">
        <v>121</v>
      </c>
      <c r="X123" s="31" t="str">
        <f t="shared" si="9"/>
        <v/>
      </c>
    </row>
    <row r="124" spans="1:24" x14ac:dyDescent="0.3">
      <c r="A124" s="5">
        <f t="shared" si="5"/>
        <v>15</v>
      </c>
      <c r="B124" s="5" t="str">
        <f t="shared" si="6"/>
        <v>Department for Education15</v>
      </c>
      <c r="C124" s="69" t="s">
        <v>136</v>
      </c>
      <c r="D124" s="78" t="s">
        <v>53</v>
      </c>
      <c r="E124" s="34"/>
      <c r="V124" s="36"/>
      <c r="W124" s="31">
        <v>122</v>
      </c>
      <c r="X124" s="31" t="str">
        <f t="shared" si="9"/>
        <v/>
      </c>
    </row>
    <row r="125" spans="1:24" x14ac:dyDescent="0.3">
      <c r="A125" s="5">
        <f t="shared" si="5"/>
        <v>16</v>
      </c>
      <c r="B125" s="5" t="str">
        <f t="shared" si="6"/>
        <v>Department for Education16</v>
      </c>
      <c r="C125" s="69" t="s">
        <v>136</v>
      </c>
      <c r="D125" s="78" t="s">
        <v>138</v>
      </c>
      <c r="E125" s="34"/>
      <c r="V125" s="36"/>
      <c r="W125" s="31">
        <v>123</v>
      </c>
      <c r="X125" s="31" t="str">
        <f t="shared" si="9"/>
        <v/>
      </c>
    </row>
    <row r="126" spans="1:24" x14ac:dyDescent="0.3">
      <c r="A126" s="5">
        <f t="shared" si="5"/>
        <v>17</v>
      </c>
      <c r="B126" s="5" t="str">
        <f t="shared" si="6"/>
        <v>Department for Education17</v>
      </c>
      <c r="C126" s="69" t="s">
        <v>136</v>
      </c>
      <c r="D126" s="78" t="s">
        <v>149</v>
      </c>
      <c r="E126" s="34"/>
      <c r="V126" s="36"/>
      <c r="W126" s="31">
        <v>124</v>
      </c>
      <c r="X126" s="31" t="str">
        <f t="shared" si="9"/>
        <v/>
      </c>
    </row>
    <row r="127" spans="1:24" ht="17.25" thickBot="1" x14ac:dyDescent="0.35">
      <c r="A127" s="5">
        <f t="shared" si="5"/>
        <v>18</v>
      </c>
      <c r="B127" s="5" t="str">
        <f t="shared" si="6"/>
        <v>Department for Education18</v>
      </c>
      <c r="C127" s="71" t="s">
        <v>136</v>
      </c>
      <c r="D127" s="75" t="s">
        <v>139</v>
      </c>
      <c r="E127" s="34"/>
      <c r="V127" s="36"/>
      <c r="W127" s="31">
        <v>125</v>
      </c>
      <c r="X127" s="31" t="str">
        <f t="shared" si="9"/>
        <v/>
      </c>
    </row>
    <row r="128" spans="1:24" ht="24" x14ac:dyDescent="0.3">
      <c r="A128" s="5">
        <f t="shared" si="5"/>
        <v>1</v>
      </c>
      <c r="B128" s="5" t="str">
        <f t="shared" si="6"/>
        <v>Department for Environment Food and Rural Affairs1</v>
      </c>
      <c r="C128" s="68" t="s">
        <v>738</v>
      </c>
      <c r="D128" s="79" t="s">
        <v>738</v>
      </c>
      <c r="E128" s="34"/>
      <c r="V128" s="36"/>
      <c r="W128" s="31">
        <v>126</v>
      </c>
      <c r="X128" s="31" t="str">
        <f t="shared" si="9"/>
        <v/>
      </c>
    </row>
    <row r="129" spans="1:24" ht="24" x14ac:dyDescent="0.3">
      <c r="A129" s="5">
        <f t="shared" si="5"/>
        <v>2</v>
      </c>
      <c r="B129" s="5" t="str">
        <f t="shared" si="6"/>
        <v>Department for Environment Food and Rural Affairs2</v>
      </c>
      <c r="C129" s="69" t="s">
        <v>738</v>
      </c>
      <c r="D129" s="78" t="s">
        <v>168</v>
      </c>
      <c r="E129" s="34"/>
      <c r="V129" s="36"/>
      <c r="W129" s="31">
        <v>127</v>
      </c>
      <c r="X129" s="31" t="str">
        <f t="shared" si="9"/>
        <v/>
      </c>
    </row>
    <row r="130" spans="1:24" ht="24" x14ac:dyDescent="0.3">
      <c r="A130" s="5">
        <f t="shared" si="5"/>
        <v>3</v>
      </c>
      <c r="B130" s="5" t="str">
        <f t="shared" si="6"/>
        <v>Department for Environment Food and Rural Affairs3</v>
      </c>
      <c r="C130" s="69" t="s">
        <v>738</v>
      </c>
      <c r="D130" s="78" t="s">
        <v>159</v>
      </c>
      <c r="E130" s="34"/>
      <c r="V130" s="36"/>
      <c r="W130" s="31">
        <v>128</v>
      </c>
      <c r="X130" s="31" t="str">
        <f t="shared" si="9"/>
        <v/>
      </c>
    </row>
    <row r="131" spans="1:24" ht="24" x14ac:dyDescent="0.3">
      <c r="A131" s="5">
        <f t="shared" si="5"/>
        <v>4</v>
      </c>
      <c r="B131" s="5" t="str">
        <f t="shared" si="6"/>
        <v>Department for Environment Food and Rural Affairs4</v>
      </c>
      <c r="C131" s="69" t="s">
        <v>738</v>
      </c>
      <c r="D131" s="78" t="s">
        <v>155</v>
      </c>
      <c r="E131" s="34"/>
      <c r="V131" s="36"/>
      <c r="W131" s="31">
        <v>129</v>
      </c>
      <c r="X131" s="31" t="str">
        <f t="shared" si="9"/>
        <v/>
      </c>
    </row>
    <row r="132" spans="1:24" ht="24" x14ac:dyDescent="0.3">
      <c r="A132" s="5">
        <f t="shared" si="5"/>
        <v>5</v>
      </c>
      <c r="B132" s="5" t="str">
        <f t="shared" si="6"/>
        <v>Department for Environment Food and Rural Affairs5</v>
      </c>
      <c r="C132" s="69" t="s">
        <v>738</v>
      </c>
      <c r="D132" s="78" t="s">
        <v>160</v>
      </c>
      <c r="E132" s="34"/>
      <c r="V132" s="36"/>
      <c r="W132" s="31">
        <v>130</v>
      </c>
      <c r="X132" s="31" t="str">
        <f t="shared" si="9"/>
        <v/>
      </c>
    </row>
    <row r="133" spans="1:24" ht="24" x14ac:dyDescent="0.3">
      <c r="A133" s="5">
        <f t="shared" ref="A133:A197" si="10">IF(C133&lt;&gt;C132,1,A132+1)</f>
        <v>6</v>
      </c>
      <c r="B133" s="5" t="str">
        <f t="shared" ref="B133:B197" si="11">C133&amp;A133</f>
        <v>Department for Environment Food and Rural Affairs6</v>
      </c>
      <c r="C133" s="69" t="s">
        <v>738</v>
      </c>
      <c r="D133" s="78" t="s">
        <v>173</v>
      </c>
      <c r="E133" s="34"/>
      <c r="V133" s="36"/>
      <c r="W133" s="31">
        <v>131</v>
      </c>
      <c r="X133" s="31" t="str">
        <f t="shared" si="9"/>
        <v/>
      </c>
    </row>
    <row r="134" spans="1:24" ht="24" x14ac:dyDescent="0.3">
      <c r="A134" s="5">
        <f t="shared" si="10"/>
        <v>7</v>
      </c>
      <c r="B134" s="5" t="str">
        <f t="shared" si="11"/>
        <v>Department for Environment Food and Rural Affairs7</v>
      </c>
      <c r="C134" s="69" t="s">
        <v>738</v>
      </c>
      <c r="D134" s="78" t="s">
        <v>156</v>
      </c>
      <c r="E134" s="34"/>
      <c r="V134" s="36"/>
      <c r="W134" s="31">
        <v>132</v>
      </c>
      <c r="X134" s="31" t="str">
        <f t="shared" si="9"/>
        <v/>
      </c>
    </row>
    <row r="135" spans="1:24" ht="24" x14ac:dyDescent="0.3">
      <c r="A135" s="5">
        <f t="shared" si="10"/>
        <v>8</v>
      </c>
      <c r="B135" s="5" t="str">
        <f t="shared" si="11"/>
        <v>Department for Environment Food and Rural Affairs8</v>
      </c>
      <c r="C135" s="69" t="s">
        <v>738</v>
      </c>
      <c r="D135" s="78" t="s">
        <v>161</v>
      </c>
      <c r="E135" s="34"/>
      <c r="V135" s="36"/>
      <c r="W135" s="31">
        <v>133</v>
      </c>
      <c r="X135" s="31" t="str">
        <f t="shared" si="9"/>
        <v/>
      </c>
    </row>
    <row r="136" spans="1:24" ht="24" x14ac:dyDescent="0.3">
      <c r="A136" s="5">
        <f t="shared" si="10"/>
        <v>9</v>
      </c>
      <c r="B136" s="5" t="str">
        <f t="shared" si="11"/>
        <v>Department for Environment Food and Rural Affairs9</v>
      </c>
      <c r="C136" s="69" t="s">
        <v>738</v>
      </c>
      <c r="D136" s="78" t="s">
        <v>174</v>
      </c>
      <c r="E136" s="34"/>
      <c r="V136" s="36"/>
      <c r="W136" s="31">
        <v>134</v>
      </c>
      <c r="X136" s="31" t="str">
        <f t="shared" si="9"/>
        <v/>
      </c>
    </row>
    <row r="137" spans="1:24" ht="24" x14ac:dyDescent="0.3">
      <c r="A137" s="5">
        <f t="shared" si="10"/>
        <v>10</v>
      </c>
      <c r="B137" s="5" t="str">
        <f t="shared" si="11"/>
        <v>Department for Environment Food and Rural Affairs10</v>
      </c>
      <c r="C137" s="69" t="s">
        <v>738</v>
      </c>
      <c r="D137" s="78" t="s">
        <v>175</v>
      </c>
      <c r="E137" s="34"/>
      <c r="V137" s="36"/>
      <c r="W137" s="31">
        <v>135</v>
      </c>
      <c r="X137" s="31" t="str">
        <f t="shared" si="9"/>
        <v/>
      </c>
    </row>
    <row r="138" spans="1:24" ht="24" x14ac:dyDescent="0.3">
      <c r="A138" s="5">
        <f t="shared" si="10"/>
        <v>11</v>
      </c>
      <c r="B138" s="5" t="str">
        <f t="shared" si="11"/>
        <v>Department for Environment Food and Rural Affairs11</v>
      </c>
      <c r="C138" s="69" t="s">
        <v>738</v>
      </c>
      <c r="D138" s="78" t="s">
        <v>176</v>
      </c>
      <c r="E138" s="34"/>
      <c r="V138" s="36"/>
      <c r="W138" s="31">
        <v>136</v>
      </c>
      <c r="X138" s="31" t="str">
        <f t="shared" si="9"/>
        <v/>
      </c>
    </row>
    <row r="139" spans="1:24" ht="24" x14ac:dyDescent="0.3">
      <c r="A139" s="5">
        <f t="shared" si="10"/>
        <v>12</v>
      </c>
      <c r="B139" s="5" t="str">
        <f t="shared" si="11"/>
        <v>Department for Environment Food and Rural Affairs12</v>
      </c>
      <c r="C139" s="69" t="s">
        <v>738</v>
      </c>
      <c r="D139" s="78" t="s">
        <v>162</v>
      </c>
      <c r="E139" s="34"/>
      <c r="V139" s="36"/>
      <c r="W139" s="31">
        <v>137</v>
      </c>
      <c r="X139" s="31" t="str">
        <f t="shared" si="9"/>
        <v/>
      </c>
    </row>
    <row r="140" spans="1:24" ht="24" x14ac:dyDescent="0.3">
      <c r="A140" s="5">
        <f t="shared" si="10"/>
        <v>13</v>
      </c>
      <c r="B140" s="5" t="str">
        <f t="shared" si="11"/>
        <v>Department for Environment Food and Rural Affairs13</v>
      </c>
      <c r="C140" s="69" t="s">
        <v>738</v>
      </c>
      <c r="D140" s="78" t="s">
        <v>177</v>
      </c>
      <c r="E140" s="34"/>
      <c r="V140" s="36"/>
      <c r="W140" s="31">
        <v>138</v>
      </c>
      <c r="X140" s="31" t="str">
        <f t="shared" si="9"/>
        <v/>
      </c>
    </row>
    <row r="141" spans="1:24" ht="24" x14ac:dyDescent="0.3">
      <c r="A141" s="5">
        <f t="shared" si="10"/>
        <v>14</v>
      </c>
      <c r="B141" s="5" t="str">
        <f t="shared" si="11"/>
        <v>Department for Environment Food and Rural Affairs14</v>
      </c>
      <c r="C141" s="69" t="s">
        <v>738</v>
      </c>
      <c r="D141" s="78" t="s">
        <v>397</v>
      </c>
      <c r="E141" s="34"/>
      <c r="V141" s="36"/>
      <c r="W141" s="31">
        <v>139</v>
      </c>
      <c r="X141" s="31" t="str">
        <f t="shared" ref="X141:X172" si="12">IFERROR(INDEX($D:$D,MATCH($X$1&amp;$W141,$B:$B,0),),"")</f>
        <v/>
      </c>
    </row>
    <row r="142" spans="1:24" ht="24" x14ac:dyDescent="0.3">
      <c r="A142" s="5">
        <f t="shared" si="10"/>
        <v>15</v>
      </c>
      <c r="B142" s="5" t="str">
        <f t="shared" si="11"/>
        <v>Department for Environment Food and Rural Affairs15</v>
      </c>
      <c r="C142" s="69" t="s">
        <v>738</v>
      </c>
      <c r="D142" s="78" t="s">
        <v>398</v>
      </c>
      <c r="E142" s="34"/>
      <c r="V142" s="36"/>
      <c r="W142" s="31">
        <v>140</v>
      </c>
      <c r="X142" s="31" t="str">
        <f t="shared" si="12"/>
        <v/>
      </c>
    </row>
    <row r="143" spans="1:24" ht="24" x14ac:dyDescent="0.3">
      <c r="A143" s="5">
        <f t="shared" si="10"/>
        <v>16</v>
      </c>
      <c r="B143" s="5" t="str">
        <f t="shared" si="11"/>
        <v>Department for Environment Food and Rural Affairs16</v>
      </c>
      <c r="C143" s="69" t="s">
        <v>738</v>
      </c>
      <c r="D143" s="78" t="s">
        <v>153</v>
      </c>
      <c r="E143" s="34"/>
      <c r="V143" s="36"/>
      <c r="W143" s="31">
        <v>141</v>
      </c>
      <c r="X143" s="31" t="str">
        <f t="shared" si="12"/>
        <v/>
      </c>
    </row>
    <row r="144" spans="1:24" ht="24" x14ac:dyDescent="0.3">
      <c r="A144" s="5">
        <f t="shared" si="10"/>
        <v>17</v>
      </c>
      <c r="B144" s="5" t="str">
        <f t="shared" si="11"/>
        <v>Department for Environment Food and Rural Affairs17</v>
      </c>
      <c r="C144" s="69" t="s">
        <v>738</v>
      </c>
      <c r="D144" s="78" t="s">
        <v>169</v>
      </c>
      <c r="E144" s="34"/>
      <c r="V144" s="36"/>
      <c r="W144" s="31">
        <v>142</v>
      </c>
      <c r="X144" s="31" t="str">
        <f t="shared" si="12"/>
        <v/>
      </c>
    </row>
    <row r="145" spans="1:24" ht="24" x14ac:dyDescent="0.3">
      <c r="A145" s="5">
        <f t="shared" si="10"/>
        <v>18</v>
      </c>
      <c r="B145" s="5" t="str">
        <f t="shared" si="11"/>
        <v>Department for Environment Food and Rural Affairs18</v>
      </c>
      <c r="C145" s="69" t="s">
        <v>738</v>
      </c>
      <c r="D145" s="78" t="s">
        <v>163</v>
      </c>
      <c r="E145" s="34"/>
      <c r="V145" s="36"/>
      <c r="W145" s="31">
        <v>143</v>
      </c>
      <c r="X145" s="31" t="str">
        <f t="shared" si="12"/>
        <v/>
      </c>
    </row>
    <row r="146" spans="1:24" ht="24" x14ac:dyDescent="0.3">
      <c r="A146" s="5">
        <f t="shared" si="10"/>
        <v>19</v>
      </c>
      <c r="B146" s="5" t="str">
        <f t="shared" si="11"/>
        <v>Department for Environment Food and Rural Affairs19</v>
      </c>
      <c r="C146" s="69" t="s">
        <v>738</v>
      </c>
      <c r="D146" s="78" t="s">
        <v>178</v>
      </c>
      <c r="E146" s="34"/>
      <c r="V146" s="36"/>
      <c r="W146" s="31">
        <v>144</v>
      </c>
      <c r="X146" s="31" t="str">
        <f t="shared" si="12"/>
        <v/>
      </c>
    </row>
    <row r="147" spans="1:24" ht="24" x14ac:dyDescent="0.3">
      <c r="A147" s="5">
        <f t="shared" si="10"/>
        <v>20</v>
      </c>
      <c r="B147" s="5" t="str">
        <f t="shared" si="11"/>
        <v>Department for Environment Food and Rural Affairs20</v>
      </c>
      <c r="C147" s="69" t="s">
        <v>738</v>
      </c>
      <c r="D147" s="78" t="s">
        <v>164</v>
      </c>
      <c r="E147" s="34"/>
      <c r="V147" s="36"/>
      <c r="W147" s="31">
        <v>145</v>
      </c>
      <c r="X147" s="31" t="str">
        <f t="shared" si="12"/>
        <v/>
      </c>
    </row>
    <row r="148" spans="1:24" ht="24" x14ac:dyDescent="0.3">
      <c r="A148" s="5">
        <f t="shared" si="10"/>
        <v>21</v>
      </c>
      <c r="B148" s="5" t="str">
        <f t="shared" si="11"/>
        <v>Department for Environment Food and Rural Affairs21</v>
      </c>
      <c r="C148" s="69" t="s">
        <v>738</v>
      </c>
      <c r="D148" s="78" t="s">
        <v>165</v>
      </c>
      <c r="E148" s="34"/>
      <c r="V148" s="36"/>
      <c r="W148" s="31">
        <v>146</v>
      </c>
      <c r="X148" s="31" t="str">
        <f t="shared" si="12"/>
        <v/>
      </c>
    </row>
    <row r="149" spans="1:24" ht="24" x14ac:dyDescent="0.3">
      <c r="A149" s="5">
        <f t="shared" si="10"/>
        <v>22</v>
      </c>
      <c r="B149" s="5" t="str">
        <f t="shared" si="11"/>
        <v>Department for Environment Food and Rural Affairs22</v>
      </c>
      <c r="C149" s="69" t="s">
        <v>738</v>
      </c>
      <c r="D149" s="78" t="s">
        <v>166</v>
      </c>
      <c r="E149" s="34"/>
      <c r="V149" s="36"/>
      <c r="W149" s="31">
        <v>147</v>
      </c>
      <c r="X149" s="31" t="str">
        <f t="shared" si="12"/>
        <v/>
      </c>
    </row>
    <row r="150" spans="1:24" ht="24" x14ac:dyDescent="0.3">
      <c r="A150" s="5">
        <f t="shared" si="10"/>
        <v>23</v>
      </c>
      <c r="B150" s="5" t="str">
        <f t="shared" si="11"/>
        <v>Department for Environment Food and Rural Affairs23</v>
      </c>
      <c r="C150" s="69" t="s">
        <v>738</v>
      </c>
      <c r="D150" s="78" t="s">
        <v>179</v>
      </c>
      <c r="E150" s="34"/>
      <c r="V150" s="36"/>
      <c r="W150" s="31">
        <v>148</v>
      </c>
      <c r="X150" s="31" t="str">
        <f t="shared" si="12"/>
        <v/>
      </c>
    </row>
    <row r="151" spans="1:24" ht="24" x14ac:dyDescent="0.3">
      <c r="A151" s="5">
        <f t="shared" si="10"/>
        <v>24</v>
      </c>
      <c r="B151" s="5" t="str">
        <f t="shared" si="11"/>
        <v>Department for Environment Food and Rural Affairs24</v>
      </c>
      <c r="C151" s="69" t="s">
        <v>738</v>
      </c>
      <c r="D151" s="78" t="s">
        <v>180</v>
      </c>
      <c r="E151" s="34"/>
      <c r="V151" s="36"/>
      <c r="W151" s="31">
        <v>149</v>
      </c>
      <c r="X151" s="31" t="str">
        <f t="shared" si="12"/>
        <v/>
      </c>
    </row>
    <row r="152" spans="1:24" ht="24" x14ac:dyDescent="0.3">
      <c r="A152" s="5">
        <f t="shared" si="10"/>
        <v>25</v>
      </c>
      <c r="B152" s="5" t="str">
        <f t="shared" si="11"/>
        <v>Department for Environment Food and Rural Affairs25</v>
      </c>
      <c r="C152" s="69" t="s">
        <v>738</v>
      </c>
      <c r="D152" s="78" t="s">
        <v>181</v>
      </c>
      <c r="E152" s="34"/>
      <c r="V152" s="36"/>
      <c r="W152" s="31">
        <v>150</v>
      </c>
      <c r="X152" s="31" t="str">
        <f t="shared" si="12"/>
        <v/>
      </c>
    </row>
    <row r="153" spans="1:24" ht="24" x14ac:dyDescent="0.3">
      <c r="A153" s="5">
        <f t="shared" si="10"/>
        <v>26</v>
      </c>
      <c r="B153" s="5" t="str">
        <f t="shared" si="11"/>
        <v>Department for Environment Food and Rural Affairs26</v>
      </c>
      <c r="C153" s="69" t="s">
        <v>738</v>
      </c>
      <c r="D153" s="78" t="s">
        <v>182</v>
      </c>
      <c r="E153" s="34"/>
      <c r="V153" s="36"/>
      <c r="W153" s="31">
        <v>151</v>
      </c>
      <c r="X153" s="31" t="str">
        <f t="shared" si="12"/>
        <v/>
      </c>
    </row>
    <row r="154" spans="1:24" ht="24" x14ac:dyDescent="0.3">
      <c r="A154" s="5">
        <f t="shared" si="10"/>
        <v>27</v>
      </c>
      <c r="B154" s="5" t="str">
        <f t="shared" si="11"/>
        <v>Department for Environment Food and Rural Affairs27</v>
      </c>
      <c r="C154" s="69" t="s">
        <v>738</v>
      </c>
      <c r="D154" s="78" t="s">
        <v>172</v>
      </c>
      <c r="E154" s="34"/>
      <c r="V154" s="36"/>
      <c r="W154" s="31">
        <v>152</v>
      </c>
      <c r="X154" s="31" t="str">
        <f t="shared" si="12"/>
        <v/>
      </c>
    </row>
    <row r="155" spans="1:24" ht="24" x14ac:dyDescent="0.3">
      <c r="A155" s="5">
        <f t="shared" si="10"/>
        <v>28</v>
      </c>
      <c r="B155" s="5" t="str">
        <f t="shared" si="11"/>
        <v>Department for Environment Food and Rural Affairs28</v>
      </c>
      <c r="C155" s="69" t="s">
        <v>738</v>
      </c>
      <c r="D155" s="78" t="s">
        <v>157</v>
      </c>
      <c r="E155" s="34"/>
      <c r="V155" s="36"/>
      <c r="W155" s="31">
        <v>153</v>
      </c>
      <c r="X155" s="31" t="str">
        <f t="shared" si="12"/>
        <v/>
      </c>
    </row>
    <row r="156" spans="1:24" ht="24" x14ac:dyDescent="0.3">
      <c r="A156" s="5">
        <f t="shared" si="10"/>
        <v>29</v>
      </c>
      <c r="B156" s="5" t="str">
        <f t="shared" si="11"/>
        <v>Department for Environment Food and Rural Affairs29</v>
      </c>
      <c r="C156" s="69" t="s">
        <v>738</v>
      </c>
      <c r="D156" s="78" t="s">
        <v>170</v>
      </c>
      <c r="E156" s="34"/>
      <c r="V156" s="36"/>
      <c r="W156" s="31">
        <v>154</v>
      </c>
      <c r="X156" s="31" t="str">
        <f t="shared" si="12"/>
        <v/>
      </c>
    </row>
    <row r="157" spans="1:24" ht="24" x14ac:dyDescent="0.3">
      <c r="A157" s="5">
        <f t="shared" si="10"/>
        <v>30</v>
      </c>
      <c r="B157" s="5" t="str">
        <f t="shared" si="11"/>
        <v>Department for Environment Food and Rural Affairs30</v>
      </c>
      <c r="C157" s="69" t="s">
        <v>738</v>
      </c>
      <c r="D157" s="78" t="s">
        <v>167</v>
      </c>
      <c r="E157" s="34"/>
      <c r="V157" s="36"/>
      <c r="W157" s="31">
        <v>155</v>
      </c>
      <c r="X157" s="31" t="str">
        <f t="shared" si="12"/>
        <v/>
      </c>
    </row>
    <row r="158" spans="1:24" ht="24" x14ac:dyDescent="0.3">
      <c r="A158" s="5">
        <f t="shared" si="10"/>
        <v>31</v>
      </c>
      <c r="B158" s="5" t="str">
        <f t="shared" si="11"/>
        <v>Department for Environment Food and Rural Affairs31</v>
      </c>
      <c r="C158" s="69" t="s">
        <v>738</v>
      </c>
      <c r="D158" s="78" t="s">
        <v>183</v>
      </c>
      <c r="E158" s="34"/>
      <c r="V158" s="36"/>
      <c r="W158" s="31">
        <v>156</v>
      </c>
      <c r="X158" s="31" t="str">
        <f t="shared" si="12"/>
        <v/>
      </c>
    </row>
    <row r="159" spans="1:24" ht="24" x14ac:dyDescent="0.3">
      <c r="A159" s="5">
        <f t="shared" si="10"/>
        <v>32</v>
      </c>
      <c r="B159" s="5" t="str">
        <f t="shared" si="11"/>
        <v>Department for Environment Food and Rural Affairs32</v>
      </c>
      <c r="C159" s="69" t="s">
        <v>738</v>
      </c>
      <c r="D159" s="78" t="s">
        <v>154</v>
      </c>
      <c r="E159" s="34"/>
      <c r="V159" s="36"/>
      <c r="W159" s="31">
        <v>157</v>
      </c>
      <c r="X159" s="31" t="str">
        <f t="shared" si="12"/>
        <v/>
      </c>
    </row>
    <row r="160" spans="1:24" ht="24" x14ac:dyDescent="0.3">
      <c r="A160" s="5">
        <f t="shared" si="10"/>
        <v>33</v>
      </c>
      <c r="B160" s="5" t="str">
        <f t="shared" si="11"/>
        <v>Department for Environment Food and Rural Affairs33</v>
      </c>
      <c r="C160" s="69" t="s">
        <v>738</v>
      </c>
      <c r="D160" s="70" t="s">
        <v>184</v>
      </c>
      <c r="E160" s="34"/>
      <c r="V160" s="36"/>
      <c r="W160" s="31">
        <v>158</v>
      </c>
      <c r="X160" s="31" t="str">
        <f t="shared" si="12"/>
        <v/>
      </c>
    </row>
    <row r="161" spans="1:24" ht="24" x14ac:dyDescent="0.3">
      <c r="A161" s="5">
        <f t="shared" si="10"/>
        <v>34</v>
      </c>
      <c r="B161" s="5" t="str">
        <f t="shared" si="11"/>
        <v>Department for Environment Food and Rural Affairs34</v>
      </c>
      <c r="C161" s="69" t="s">
        <v>738</v>
      </c>
      <c r="D161" s="70" t="s">
        <v>158</v>
      </c>
      <c r="E161" s="34"/>
      <c r="V161" s="36"/>
      <c r="W161" s="31">
        <v>159</v>
      </c>
      <c r="X161" s="31" t="str">
        <f t="shared" si="12"/>
        <v/>
      </c>
    </row>
    <row r="162" spans="1:24" ht="24" x14ac:dyDescent="0.3">
      <c r="A162" s="5">
        <f t="shared" si="10"/>
        <v>35</v>
      </c>
      <c r="B162" s="5" t="str">
        <f t="shared" si="11"/>
        <v>Department for Environment Food and Rural Affairs35</v>
      </c>
      <c r="C162" s="80" t="s">
        <v>738</v>
      </c>
      <c r="D162" s="78" t="s">
        <v>171</v>
      </c>
      <c r="E162" s="35"/>
      <c r="V162" s="36"/>
      <c r="W162" s="31">
        <v>160</v>
      </c>
      <c r="X162" s="31" t="str">
        <f t="shared" si="12"/>
        <v/>
      </c>
    </row>
    <row r="163" spans="1:24" ht="24.75" thickBot="1" x14ac:dyDescent="0.35">
      <c r="A163" s="5">
        <f t="shared" si="10"/>
        <v>36</v>
      </c>
      <c r="B163" s="5" t="str">
        <f t="shared" si="11"/>
        <v>Department for Environment Food and Rural Affairs36</v>
      </c>
      <c r="C163" s="71" t="s">
        <v>738</v>
      </c>
      <c r="D163" s="75" t="s">
        <v>185</v>
      </c>
      <c r="E163" s="35"/>
      <c r="V163" s="36"/>
      <c r="W163" s="31">
        <v>161</v>
      </c>
      <c r="X163" s="31" t="str">
        <f t="shared" si="12"/>
        <v/>
      </c>
    </row>
    <row r="164" spans="1:24" ht="17.25" thickBot="1" x14ac:dyDescent="0.35">
      <c r="A164" s="5">
        <f t="shared" si="10"/>
        <v>1</v>
      </c>
      <c r="B164" s="5" t="str">
        <f t="shared" si="11"/>
        <v>Department for Exiting the European Union1</v>
      </c>
      <c r="C164" s="76" t="s">
        <v>186</v>
      </c>
      <c r="D164" s="77" t="s">
        <v>186</v>
      </c>
      <c r="E164" s="35"/>
      <c r="V164" s="36"/>
      <c r="W164" s="31">
        <v>162</v>
      </c>
      <c r="X164" s="31" t="str">
        <f t="shared" si="12"/>
        <v/>
      </c>
    </row>
    <row r="165" spans="1:24" x14ac:dyDescent="0.3">
      <c r="A165" s="5">
        <f t="shared" si="10"/>
        <v>1</v>
      </c>
      <c r="B165" s="5" t="str">
        <f t="shared" si="11"/>
        <v>Department for International Development1</v>
      </c>
      <c r="C165" s="68" t="s">
        <v>187</v>
      </c>
      <c r="D165" s="79" t="s">
        <v>187</v>
      </c>
      <c r="E165" s="34"/>
      <c r="V165" s="36"/>
      <c r="W165" s="31">
        <v>163</v>
      </c>
      <c r="X165" s="31" t="str">
        <f t="shared" si="12"/>
        <v/>
      </c>
    </row>
    <row r="166" spans="1:24" x14ac:dyDescent="0.3">
      <c r="A166" s="5">
        <f t="shared" si="10"/>
        <v>2</v>
      </c>
      <c r="B166" s="5" t="str">
        <f t="shared" si="11"/>
        <v>Department for International Development2</v>
      </c>
      <c r="C166" s="69" t="s">
        <v>187</v>
      </c>
      <c r="D166" s="73" t="s">
        <v>188</v>
      </c>
      <c r="E166" s="34"/>
      <c r="V166" s="36"/>
      <c r="W166" s="31">
        <v>164</v>
      </c>
      <c r="X166" s="31" t="str">
        <f t="shared" si="12"/>
        <v/>
      </c>
    </row>
    <row r="167" spans="1:24" x14ac:dyDescent="0.3">
      <c r="A167" s="5">
        <f t="shared" si="10"/>
        <v>3</v>
      </c>
      <c r="B167" s="5" t="str">
        <f t="shared" si="11"/>
        <v>Department for International Development3</v>
      </c>
      <c r="C167" s="69" t="s">
        <v>187</v>
      </c>
      <c r="D167" s="73" t="s">
        <v>190</v>
      </c>
      <c r="E167" s="34"/>
      <c r="V167" s="36"/>
      <c r="W167" s="31">
        <v>165</v>
      </c>
      <c r="X167" s="31" t="str">
        <f t="shared" si="12"/>
        <v/>
      </c>
    </row>
    <row r="168" spans="1:24" ht="17.25" thickBot="1" x14ac:dyDescent="0.35">
      <c r="A168" s="5">
        <f t="shared" si="10"/>
        <v>4</v>
      </c>
      <c r="B168" s="5" t="str">
        <f t="shared" si="11"/>
        <v>Department for International Development4</v>
      </c>
      <c r="C168" s="71" t="s">
        <v>187</v>
      </c>
      <c r="D168" s="81" t="s">
        <v>189</v>
      </c>
      <c r="E168" s="34"/>
      <c r="V168" s="36"/>
      <c r="W168" s="31">
        <v>166</v>
      </c>
      <c r="X168" s="31" t="str">
        <f t="shared" si="12"/>
        <v/>
      </c>
    </row>
    <row r="169" spans="1:24" ht="17.25" thickBot="1" x14ac:dyDescent="0.35">
      <c r="A169" s="5">
        <f t="shared" si="10"/>
        <v>1</v>
      </c>
      <c r="B169" s="5" t="str">
        <f t="shared" si="11"/>
        <v>Department for International Trade1</v>
      </c>
      <c r="C169" s="76" t="s">
        <v>191</v>
      </c>
      <c r="D169" s="77" t="s">
        <v>191</v>
      </c>
      <c r="E169" s="34"/>
      <c r="V169" s="36"/>
      <c r="W169" s="31">
        <v>167</v>
      </c>
      <c r="X169" s="31" t="str">
        <f t="shared" si="12"/>
        <v/>
      </c>
    </row>
    <row r="170" spans="1:24" x14ac:dyDescent="0.3">
      <c r="A170" s="5">
        <f t="shared" si="10"/>
        <v>1</v>
      </c>
      <c r="B170" s="5" t="str">
        <f t="shared" si="11"/>
        <v>Department for Transport1</v>
      </c>
      <c r="C170" s="68" t="s">
        <v>192</v>
      </c>
      <c r="D170" s="79" t="s">
        <v>192</v>
      </c>
      <c r="E170" s="34"/>
      <c r="V170" s="36"/>
      <c r="W170" s="31">
        <v>168</v>
      </c>
      <c r="X170" s="31" t="str">
        <f t="shared" si="12"/>
        <v/>
      </c>
    </row>
    <row r="171" spans="1:24" x14ac:dyDescent="0.3">
      <c r="A171" s="5">
        <f t="shared" si="10"/>
        <v>2</v>
      </c>
      <c r="B171" s="5" t="str">
        <f t="shared" si="11"/>
        <v>Department for Transport2</v>
      </c>
      <c r="C171" s="69" t="s">
        <v>192</v>
      </c>
      <c r="D171" s="78" t="s">
        <v>207</v>
      </c>
      <c r="E171" s="34"/>
      <c r="V171" s="36"/>
      <c r="W171" s="31">
        <v>169</v>
      </c>
      <c r="X171" s="31" t="str">
        <f t="shared" si="12"/>
        <v/>
      </c>
    </row>
    <row r="172" spans="1:24" x14ac:dyDescent="0.3">
      <c r="A172" s="5">
        <f t="shared" si="10"/>
        <v>3</v>
      </c>
      <c r="B172" s="5" t="str">
        <f t="shared" si="11"/>
        <v>Department for Transport3</v>
      </c>
      <c r="C172" s="69" t="s">
        <v>192</v>
      </c>
      <c r="D172" s="78" t="s">
        <v>198</v>
      </c>
      <c r="E172" s="34"/>
      <c r="V172" s="36"/>
      <c r="W172" s="31">
        <v>170</v>
      </c>
      <c r="X172" s="31" t="str">
        <f t="shared" si="12"/>
        <v/>
      </c>
    </row>
    <row r="173" spans="1:24" x14ac:dyDescent="0.3">
      <c r="A173" s="5">
        <f t="shared" si="10"/>
        <v>4</v>
      </c>
      <c r="B173" s="5" t="str">
        <f t="shared" si="11"/>
        <v>Department for Transport4</v>
      </c>
      <c r="C173" s="69" t="s">
        <v>192</v>
      </c>
      <c r="D173" s="78" t="s">
        <v>205</v>
      </c>
      <c r="E173" s="34"/>
      <c r="V173" s="36"/>
      <c r="W173" s="31">
        <v>171</v>
      </c>
      <c r="X173" s="31" t="str">
        <f t="shared" ref="X173:X181" si="13">IFERROR(INDEX($D:$D,MATCH($X$1&amp;$W173,$B:$B,0),),"")</f>
        <v/>
      </c>
    </row>
    <row r="174" spans="1:24" ht="24" x14ac:dyDescent="0.3">
      <c r="A174" s="5">
        <f t="shared" si="10"/>
        <v>5</v>
      </c>
      <c r="B174" s="5" t="str">
        <f t="shared" si="11"/>
        <v>Department for Transport5</v>
      </c>
      <c r="C174" s="69" t="s">
        <v>192</v>
      </c>
      <c r="D174" s="78" t="s">
        <v>208</v>
      </c>
      <c r="E174" s="34"/>
      <c r="V174" s="36"/>
      <c r="W174" s="31">
        <v>172</v>
      </c>
      <c r="X174" s="31" t="str">
        <f t="shared" si="13"/>
        <v/>
      </c>
    </row>
    <row r="175" spans="1:24" x14ac:dyDescent="0.3">
      <c r="A175" s="5">
        <f t="shared" si="10"/>
        <v>6</v>
      </c>
      <c r="B175" s="5" t="str">
        <f t="shared" si="11"/>
        <v>Department for Transport6</v>
      </c>
      <c r="C175" s="69" t="s">
        <v>192</v>
      </c>
      <c r="D175" s="78" t="s">
        <v>199</v>
      </c>
      <c r="E175" s="34"/>
      <c r="V175" s="36"/>
      <c r="W175" s="31">
        <v>173</v>
      </c>
      <c r="X175" s="31" t="str">
        <f t="shared" si="13"/>
        <v/>
      </c>
    </row>
    <row r="176" spans="1:24" x14ac:dyDescent="0.3">
      <c r="A176" s="5">
        <f t="shared" si="10"/>
        <v>7</v>
      </c>
      <c r="B176" s="5" t="str">
        <f t="shared" si="11"/>
        <v>Department for Transport7</v>
      </c>
      <c r="C176" s="69" t="s">
        <v>192</v>
      </c>
      <c r="D176" s="78" t="s">
        <v>209</v>
      </c>
      <c r="E176" s="34"/>
      <c r="V176" s="36"/>
      <c r="W176" s="31">
        <v>174</v>
      </c>
      <c r="X176" s="31" t="str">
        <f t="shared" si="13"/>
        <v/>
      </c>
    </row>
    <row r="177" spans="1:24" x14ac:dyDescent="0.3">
      <c r="A177" s="5">
        <f t="shared" si="10"/>
        <v>8</v>
      </c>
      <c r="B177" s="5" t="str">
        <f t="shared" si="11"/>
        <v>Department for Transport8</v>
      </c>
      <c r="C177" s="69" t="s">
        <v>192</v>
      </c>
      <c r="D177" s="78" t="s">
        <v>194</v>
      </c>
      <c r="E177" s="34"/>
      <c r="V177" s="36"/>
      <c r="W177" s="31">
        <v>175</v>
      </c>
      <c r="X177" s="31" t="str">
        <f t="shared" si="13"/>
        <v/>
      </c>
    </row>
    <row r="178" spans="1:24" x14ac:dyDescent="0.3">
      <c r="A178" s="5">
        <f t="shared" si="10"/>
        <v>9</v>
      </c>
      <c r="B178" s="5" t="str">
        <f t="shared" si="11"/>
        <v>Department for Transport9</v>
      </c>
      <c r="C178" s="69" t="s">
        <v>192</v>
      </c>
      <c r="D178" s="78" t="s">
        <v>195</v>
      </c>
      <c r="E178" s="34"/>
      <c r="V178" s="36"/>
      <c r="W178" s="31">
        <v>176</v>
      </c>
      <c r="X178" s="31" t="str">
        <f t="shared" si="13"/>
        <v/>
      </c>
    </row>
    <row r="179" spans="1:24" x14ac:dyDescent="0.3">
      <c r="A179" s="5">
        <f t="shared" si="10"/>
        <v>10</v>
      </c>
      <c r="B179" s="5" t="str">
        <f t="shared" si="11"/>
        <v>Department for Transport10</v>
      </c>
      <c r="C179" s="69" t="s">
        <v>192</v>
      </c>
      <c r="D179" s="78" t="s">
        <v>210</v>
      </c>
      <c r="E179" s="34"/>
      <c r="V179" s="36"/>
      <c r="W179" s="31">
        <v>177</v>
      </c>
      <c r="X179" s="31" t="str">
        <f t="shared" si="13"/>
        <v/>
      </c>
    </row>
    <row r="180" spans="1:24" x14ac:dyDescent="0.3">
      <c r="A180" s="5">
        <f t="shared" si="10"/>
        <v>11</v>
      </c>
      <c r="B180" s="5" t="str">
        <f t="shared" si="11"/>
        <v>Department for Transport11</v>
      </c>
      <c r="C180" s="69" t="s">
        <v>192</v>
      </c>
      <c r="D180" s="78" t="s">
        <v>200</v>
      </c>
      <c r="E180" s="34"/>
      <c r="V180" s="36"/>
      <c r="W180" s="31">
        <v>178</v>
      </c>
      <c r="X180" s="31" t="str">
        <f t="shared" si="13"/>
        <v/>
      </c>
    </row>
    <row r="181" spans="1:24" x14ac:dyDescent="0.3">
      <c r="A181" s="5">
        <f t="shared" si="10"/>
        <v>12</v>
      </c>
      <c r="B181" s="5" t="str">
        <f t="shared" si="11"/>
        <v>Department for Transport12</v>
      </c>
      <c r="C181" s="69" t="s">
        <v>192</v>
      </c>
      <c r="D181" s="78" t="s">
        <v>211</v>
      </c>
      <c r="E181" s="34"/>
      <c r="V181" s="36"/>
      <c r="W181" s="31">
        <v>179</v>
      </c>
      <c r="X181" s="31" t="str">
        <f t="shared" si="13"/>
        <v/>
      </c>
    </row>
    <row r="182" spans="1:24" x14ac:dyDescent="0.3">
      <c r="A182" s="5">
        <f t="shared" si="10"/>
        <v>13</v>
      </c>
      <c r="B182" s="5" t="str">
        <f t="shared" ref="B182" si="14">C182&amp;A182</f>
        <v>Department for Transport13</v>
      </c>
      <c r="C182" s="69" t="s">
        <v>192</v>
      </c>
      <c r="D182" s="78" t="s">
        <v>909</v>
      </c>
      <c r="E182" s="34"/>
      <c r="V182" s="36"/>
      <c r="W182" s="31">
        <v>180</v>
      </c>
    </row>
    <row r="183" spans="1:24" x14ac:dyDescent="0.3">
      <c r="A183" s="5">
        <f t="shared" si="10"/>
        <v>14</v>
      </c>
      <c r="B183" s="5" t="str">
        <f t="shared" si="11"/>
        <v>Department for Transport14</v>
      </c>
      <c r="C183" s="69" t="s">
        <v>192</v>
      </c>
      <c r="D183" s="78" t="s">
        <v>206</v>
      </c>
      <c r="E183" s="34"/>
      <c r="V183" s="36"/>
      <c r="W183" s="31">
        <v>181</v>
      </c>
      <c r="X183" s="31" t="str">
        <f t="shared" ref="X183:X204" si="15">IFERROR(INDEX($D:$D,MATCH($X$1&amp;$W183,$B:$B,0),),"")</f>
        <v/>
      </c>
    </row>
    <row r="184" spans="1:24" x14ac:dyDescent="0.3">
      <c r="A184" s="5">
        <f t="shared" si="10"/>
        <v>15</v>
      </c>
      <c r="B184" s="5" t="str">
        <f t="shared" si="11"/>
        <v>Department for Transport15</v>
      </c>
      <c r="C184" s="69" t="s">
        <v>192</v>
      </c>
      <c r="D184" s="78" t="s">
        <v>212</v>
      </c>
      <c r="E184" s="34"/>
      <c r="V184" s="36"/>
      <c r="W184" s="31">
        <v>182</v>
      </c>
      <c r="X184" s="31" t="str">
        <f t="shared" si="15"/>
        <v/>
      </c>
    </row>
    <row r="185" spans="1:24" x14ac:dyDescent="0.3">
      <c r="A185" s="5">
        <f t="shared" si="10"/>
        <v>16</v>
      </c>
      <c r="B185" s="5" t="str">
        <f t="shared" si="11"/>
        <v>Department for Transport16</v>
      </c>
      <c r="C185" s="69" t="s">
        <v>192</v>
      </c>
      <c r="D185" s="78" t="s">
        <v>196</v>
      </c>
      <c r="E185" s="34"/>
      <c r="V185" s="36"/>
      <c r="W185" s="31">
        <v>183</v>
      </c>
      <c r="X185" s="31" t="str">
        <f t="shared" si="15"/>
        <v/>
      </c>
    </row>
    <row r="186" spans="1:24" x14ac:dyDescent="0.3">
      <c r="A186" s="5">
        <f t="shared" si="10"/>
        <v>17</v>
      </c>
      <c r="B186" s="5" t="str">
        <f t="shared" si="11"/>
        <v>Department for Transport17</v>
      </c>
      <c r="C186" s="69" t="s">
        <v>192</v>
      </c>
      <c r="D186" s="78" t="s">
        <v>213</v>
      </c>
      <c r="E186" s="34"/>
      <c r="V186" s="36"/>
      <c r="W186" s="31">
        <v>184</v>
      </c>
      <c r="X186" s="31" t="str">
        <f t="shared" si="15"/>
        <v/>
      </c>
    </row>
    <row r="187" spans="1:24" x14ac:dyDescent="0.3">
      <c r="A187" s="5">
        <f t="shared" si="10"/>
        <v>18</v>
      </c>
      <c r="B187" s="5" t="str">
        <f t="shared" si="11"/>
        <v>Department for Transport18</v>
      </c>
      <c r="C187" s="69" t="s">
        <v>192</v>
      </c>
      <c r="D187" s="78" t="s">
        <v>201</v>
      </c>
      <c r="E187" s="34"/>
      <c r="V187" s="36"/>
      <c r="W187" s="31">
        <v>185</v>
      </c>
      <c r="X187" s="31" t="str">
        <f t="shared" si="15"/>
        <v/>
      </c>
    </row>
    <row r="188" spans="1:24" x14ac:dyDescent="0.3">
      <c r="A188" s="5">
        <f t="shared" si="10"/>
        <v>19</v>
      </c>
      <c r="B188" s="5" t="str">
        <f t="shared" si="11"/>
        <v>Department for Transport19</v>
      </c>
      <c r="C188" s="69" t="s">
        <v>192</v>
      </c>
      <c r="D188" s="78" t="s">
        <v>193</v>
      </c>
      <c r="E188" s="34"/>
      <c r="V188" s="36"/>
      <c r="W188" s="31">
        <v>186</v>
      </c>
      <c r="X188" s="31" t="str">
        <f t="shared" si="15"/>
        <v/>
      </c>
    </row>
    <row r="189" spans="1:24" x14ac:dyDescent="0.3">
      <c r="A189" s="5">
        <f t="shared" si="10"/>
        <v>20</v>
      </c>
      <c r="B189" s="5" t="str">
        <f t="shared" si="11"/>
        <v>Department for Transport20</v>
      </c>
      <c r="C189" s="69" t="s">
        <v>192</v>
      </c>
      <c r="D189" s="78" t="s">
        <v>214</v>
      </c>
      <c r="E189" s="34"/>
      <c r="V189" s="36"/>
      <c r="W189" s="31">
        <v>187</v>
      </c>
      <c r="X189" s="31" t="str">
        <f t="shared" si="15"/>
        <v/>
      </c>
    </row>
    <row r="190" spans="1:24" x14ac:dyDescent="0.3">
      <c r="A190" s="5">
        <f t="shared" si="10"/>
        <v>21</v>
      </c>
      <c r="B190" s="5" t="str">
        <f t="shared" si="11"/>
        <v>Department for Transport21</v>
      </c>
      <c r="C190" s="69" t="s">
        <v>192</v>
      </c>
      <c r="D190" s="78" t="s">
        <v>204</v>
      </c>
      <c r="E190" s="34"/>
      <c r="V190" s="36"/>
      <c r="W190" s="31">
        <v>188</v>
      </c>
      <c r="X190" s="31" t="str">
        <f t="shared" si="15"/>
        <v/>
      </c>
    </row>
    <row r="191" spans="1:24" x14ac:dyDescent="0.3">
      <c r="A191" s="5">
        <f t="shared" si="10"/>
        <v>22</v>
      </c>
      <c r="B191" s="5" t="str">
        <f t="shared" si="11"/>
        <v>Department for Transport22</v>
      </c>
      <c r="C191" s="69" t="s">
        <v>192</v>
      </c>
      <c r="D191" s="78" t="s">
        <v>202</v>
      </c>
      <c r="E191" s="34"/>
      <c r="V191" s="36"/>
      <c r="W191" s="31">
        <v>189</v>
      </c>
      <c r="X191" s="31" t="str">
        <f t="shared" si="15"/>
        <v/>
      </c>
    </row>
    <row r="192" spans="1:24" x14ac:dyDescent="0.3">
      <c r="A192" s="5">
        <f t="shared" si="10"/>
        <v>23</v>
      </c>
      <c r="B192" s="5" t="str">
        <f t="shared" si="11"/>
        <v>Department for Transport23</v>
      </c>
      <c r="C192" s="69" t="s">
        <v>192</v>
      </c>
      <c r="D192" s="78" t="s">
        <v>203</v>
      </c>
      <c r="E192" s="34"/>
      <c r="V192" s="36"/>
      <c r="W192" s="31">
        <v>190</v>
      </c>
      <c r="X192" s="31" t="str">
        <f t="shared" si="15"/>
        <v/>
      </c>
    </row>
    <row r="193" spans="1:24" ht="17.25" thickBot="1" x14ac:dyDescent="0.35">
      <c r="A193" s="5">
        <f t="shared" si="10"/>
        <v>24</v>
      </c>
      <c r="B193" s="5" t="str">
        <f t="shared" si="11"/>
        <v>Department for Transport24</v>
      </c>
      <c r="C193" s="71" t="s">
        <v>192</v>
      </c>
      <c r="D193" s="75" t="s">
        <v>197</v>
      </c>
      <c r="E193" s="34"/>
      <c r="V193" s="36"/>
      <c r="W193" s="31">
        <v>191</v>
      </c>
      <c r="X193" s="31" t="str">
        <f t="shared" si="15"/>
        <v/>
      </c>
    </row>
    <row r="194" spans="1:24" x14ac:dyDescent="0.3">
      <c r="A194" s="5">
        <f t="shared" si="10"/>
        <v>1</v>
      </c>
      <c r="B194" s="5" t="str">
        <f t="shared" si="11"/>
        <v>Department for Work and Pensions1</v>
      </c>
      <c r="C194" s="68" t="s">
        <v>739</v>
      </c>
      <c r="D194" s="79" t="s">
        <v>739</v>
      </c>
      <c r="E194" s="34"/>
      <c r="V194" s="36"/>
      <c r="W194" s="31">
        <v>192</v>
      </c>
      <c r="X194" s="31" t="str">
        <f t="shared" si="15"/>
        <v/>
      </c>
    </row>
    <row r="195" spans="1:24" x14ac:dyDescent="0.3">
      <c r="A195" s="5">
        <f t="shared" si="10"/>
        <v>2</v>
      </c>
      <c r="B195" s="5" t="str">
        <f t="shared" si="11"/>
        <v>Department for Work and Pensions2</v>
      </c>
      <c r="C195" s="69" t="s">
        <v>739</v>
      </c>
      <c r="D195" s="78" t="s">
        <v>226</v>
      </c>
      <c r="E195" s="34"/>
      <c r="V195" s="36"/>
      <c r="W195" s="31">
        <v>193</v>
      </c>
      <c r="X195" s="31" t="str">
        <f t="shared" si="15"/>
        <v/>
      </c>
    </row>
    <row r="196" spans="1:24" x14ac:dyDescent="0.3">
      <c r="A196" s="5">
        <f t="shared" si="10"/>
        <v>3</v>
      </c>
      <c r="B196" s="5" t="str">
        <f t="shared" si="11"/>
        <v>Department for Work and Pensions3</v>
      </c>
      <c r="C196" s="69" t="s">
        <v>739</v>
      </c>
      <c r="D196" s="78" t="s">
        <v>215</v>
      </c>
      <c r="E196" s="34"/>
      <c r="V196" s="36"/>
      <c r="W196" s="31">
        <v>194</v>
      </c>
      <c r="X196" s="31" t="str">
        <f t="shared" si="15"/>
        <v/>
      </c>
    </row>
    <row r="197" spans="1:24" x14ac:dyDescent="0.3">
      <c r="A197" s="5">
        <f t="shared" si="10"/>
        <v>4</v>
      </c>
      <c r="B197" s="5" t="str">
        <f t="shared" si="11"/>
        <v>Department for Work and Pensions4</v>
      </c>
      <c r="C197" s="69" t="s">
        <v>739</v>
      </c>
      <c r="D197" s="78" t="s">
        <v>216</v>
      </c>
      <c r="E197" s="34"/>
      <c r="V197" s="36"/>
      <c r="W197" s="31">
        <v>195</v>
      </c>
      <c r="X197" s="31" t="str">
        <f t="shared" si="15"/>
        <v/>
      </c>
    </row>
    <row r="198" spans="1:24" x14ac:dyDescent="0.3">
      <c r="A198" s="5">
        <f t="shared" ref="A198:A261" si="16">IF(C198&lt;&gt;C197,1,A197+1)</f>
        <v>5</v>
      </c>
      <c r="B198" s="5" t="str">
        <f t="shared" ref="B198:B261" si="17">C198&amp;A198</f>
        <v>Department for Work and Pensions5</v>
      </c>
      <c r="C198" s="69" t="s">
        <v>739</v>
      </c>
      <c r="D198" s="78" t="s">
        <v>227</v>
      </c>
      <c r="E198" s="34"/>
      <c r="V198" s="36"/>
      <c r="W198" s="31">
        <v>196</v>
      </c>
      <c r="X198" s="31" t="str">
        <f t="shared" si="15"/>
        <v/>
      </c>
    </row>
    <row r="199" spans="1:24" x14ac:dyDescent="0.3">
      <c r="A199" s="5">
        <f t="shared" si="16"/>
        <v>6</v>
      </c>
      <c r="B199" s="5" t="str">
        <f t="shared" si="17"/>
        <v>Department for Work and Pensions6</v>
      </c>
      <c r="C199" s="69" t="s">
        <v>739</v>
      </c>
      <c r="D199" s="78" t="s">
        <v>219</v>
      </c>
      <c r="E199" s="34"/>
      <c r="V199" s="36"/>
      <c r="W199" s="31">
        <v>197</v>
      </c>
      <c r="X199" s="31" t="str">
        <f t="shared" si="15"/>
        <v/>
      </c>
    </row>
    <row r="200" spans="1:24" x14ac:dyDescent="0.3">
      <c r="A200" s="5">
        <f t="shared" si="16"/>
        <v>7</v>
      </c>
      <c r="B200" s="5" t="str">
        <f t="shared" si="17"/>
        <v>Department for Work and Pensions7</v>
      </c>
      <c r="C200" s="69" t="s">
        <v>739</v>
      </c>
      <c r="D200" s="78" t="s">
        <v>223</v>
      </c>
      <c r="E200" s="34"/>
      <c r="V200" s="36"/>
      <c r="W200" s="31">
        <v>198</v>
      </c>
      <c r="X200" s="31" t="str">
        <f t="shared" si="15"/>
        <v/>
      </c>
    </row>
    <row r="201" spans="1:24" x14ac:dyDescent="0.3">
      <c r="A201" s="5">
        <f t="shared" si="16"/>
        <v>8</v>
      </c>
      <c r="B201" s="5" t="str">
        <f t="shared" si="17"/>
        <v>Department for Work and Pensions8</v>
      </c>
      <c r="C201" s="69" t="s">
        <v>739</v>
      </c>
      <c r="D201" s="78" t="s">
        <v>224</v>
      </c>
      <c r="E201" s="34"/>
      <c r="V201" s="36"/>
      <c r="W201" s="31">
        <v>199</v>
      </c>
      <c r="X201" s="31" t="str">
        <f t="shared" si="15"/>
        <v/>
      </c>
    </row>
    <row r="202" spans="1:24" x14ac:dyDescent="0.3">
      <c r="A202" s="5">
        <f t="shared" si="16"/>
        <v>9</v>
      </c>
      <c r="B202" s="5" t="str">
        <f t="shared" si="17"/>
        <v>Department for Work and Pensions9</v>
      </c>
      <c r="C202" s="69" t="s">
        <v>739</v>
      </c>
      <c r="D202" s="78" t="s">
        <v>225</v>
      </c>
      <c r="E202" s="34"/>
      <c r="V202" s="36"/>
      <c r="W202" s="31">
        <v>200</v>
      </c>
      <c r="X202" s="31" t="str">
        <f t="shared" si="15"/>
        <v/>
      </c>
    </row>
    <row r="203" spans="1:24" x14ac:dyDescent="0.3">
      <c r="A203" s="5">
        <f t="shared" si="16"/>
        <v>10</v>
      </c>
      <c r="B203" s="5" t="str">
        <f t="shared" si="17"/>
        <v>Department for Work and Pensions10</v>
      </c>
      <c r="C203" s="69" t="s">
        <v>739</v>
      </c>
      <c r="D203" s="78" t="s">
        <v>228</v>
      </c>
      <c r="E203" s="34"/>
      <c r="V203" s="36"/>
      <c r="W203" s="31">
        <v>201</v>
      </c>
      <c r="X203" s="31" t="str">
        <f t="shared" si="15"/>
        <v/>
      </c>
    </row>
    <row r="204" spans="1:24" x14ac:dyDescent="0.3">
      <c r="A204" s="5">
        <f t="shared" si="16"/>
        <v>11</v>
      </c>
      <c r="B204" s="5" t="str">
        <f t="shared" si="17"/>
        <v>Department for Work and Pensions11</v>
      </c>
      <c r="C204" s="69" t="s">
        <v>739</v>
      </c>
      <c r="D204" s="78" t="s">
        <v>220</v>
      </c>
      <c r="E204" s="34"/>
      <c r="V204" s="36"/>
      <c r="W204" s="31">
        <v>202</v>
      </c>
      <c r="X204" s="31" t="str">
        <f t="shared" si="15"/>
        <v/>
      </c>
    </row>
    <row r="205" spans="1:24" x14ac:dyDescent="0.3">
      <c r="A205" s="5">
        <f t="shared" si="16"/>
        <v>12</v>
      </c>
      <c r="B205" s="5" t="str">
        <f t="shared" si="17"/>
        <v>Department for Work and Pensions12</v>
      </c>
      <c r="C205" s="69" t="s">
        <v>739</v>
      </c>
      <c r="D205" s="78" t="s">
        <v>221</v>
      </c>
      <c r="E205" s="34"/>
      <c r="V205" s="36"/>
    </row>
    <row r="206" spans="1:24" x14ac:dyDescent="0.3">
      <c r="A206" s="5">
        <f t="shared" si="16"/>
        <v>13</v>
      </c>
      <c r="B206" s="5" t="str">
        <f t="shared" si="17"/>
        <v>Department for Work and Pensions13</v>
      </c>
      <c r="C206" s="69" t="s">
        <v>739</v>
      </c>
      <c r="D206" s="78" t="s">
        <v>217</v>
      </c>
      <c r="E206" s="34"/>
      <c r="V206" s="36"/>
    </row>
    <row r="207" spans="1:24" x14ac:dyDescent="0.3">
      <c r="A207" s="5">
        <f t="shared" si="16"/>
        <v>14</v>
      </c>
      <c r="B207" s="5" t="str">
        <f t="shared" si="17"/>
        <v>Department for Work and Pensions14</v>
      </c>
      <c r="C207" s="69" t="s">
        <v>739</v>
      </c>
      <c r="D207" s="78" t="s">
        <v>222</v>
      </c>
      <c r="E207" s="34"/>
      <c r="V207" s="36"/>
    </row>
    <row r="208" spans="1:24" ht="17.25" thickBot="1" x14ac:dyDescent="0.35">
      <c r="A208" s="5">
        <f t="shared" si="16"/>
        <v>15</v>
      </c>
      <c r="B208" s="5" t="str">
        <f t="shared" si="17"/>
        <v>Department for Work and Pensions15</v>
      </c>
      <c r="C208" s="71" t="s">
        <v>739</v>
      </c>
      <c r="D208" s="75" t="s">
        <v>218</v>
      </c>
      <c r="E208" s="34"/>
      <c r="V208" s="36"/>
    </row>
    <row r="209" spans="1:22" x14ac:dyDescent="0.3">
      <c r="A209" s="5">
        <f t="shared" si="16"/>
        <v>1</v>
      </c>
      <c r="B209" s="5" t="str">
        <f t="shared" si="17"/>
        <v>Department of Health and Social Care1</v>
      </c>
      <c r="C209" s="68" t="s">
        <v>740</v>
      </c>
      <c r="D209" s="79" t="s">
        <v>740</v>
      </c>
      <c r="E209" s="34"/>
      <c r="V209" s="36"/>
    </row>
    <row r="210" spans="1:22" x14ac:dyDescent="0.3">
      <c r="A210" s="5">
        <f t="shared" si="16"/>
        <v>2</v>
      </c>
      <c r="B210" s="5" t="str">
        <f t="shared" si="17"/>
        <v>Department of Health and Social Care2</v>
      </c>
      <c r="C210" s="69" t="s">
        <v>740</v>
      </c>
      <c r="D210" s="78" t="s">
        <v>248</v>
      </c>
      <c r="E210" s="34"/>
      <c r="V210" s="36"/>
    </row>
    <row r="211" spans="1:22" ht="24" x14ac:dyDescent="0.3">
      <c r="A211" s="5">
        <f t="shared" si="16"/>
        <v>3</v>
      </c>
      <c r="B211" s="5" t="str">
        <f t="shared" si="17"/>
        <v>Department of Health and Social Care3</v>
      </c>
      <c r="C211" s="69" t="s">
        <v>740</v>
      </c>
      <c r="D211" s="78" t="s">
        <v>249</v>
      </c>
      <c r="E211" s="34"/>
      <c r="V211" s="36"/>
    </row>
    <row r="212" spans="1:22" x14ac:dyDescent="0.3">
      <c r="A212" s="5">
        <f t="shared" si="16"/>
        <v>4</v>
      </c>
      <c r="B212" s="5" t="str">
        <f t="shared" si="17"/>
        <v>Department of Health and Social Care4</v>
      </c>
      <c r="C212" s="69" t="s">
        <v>740</v>
      </c>
      <c r="D212" s="78" t="s">
        <v>241</v>
      </c>
      <c r="E212" s="34"/>
      <c r="V212" s="36"/>
    </row>
    <row r="213" spans="1:22" x14ac:dyDescent="0.3">
      <c r="A213" s="5">
        <f t="shared" si="16"/>
        <v>5</v>
      </c>
      <c r="B213" s="5" t="str">
        <f t="shared" si="17"/>
        <v>Department of Health and Social Care5</v>
      </c>
      <c r="C213" s="69" t="s">
        <v>740</v>
      </c>
      <c r="D213" s="78" t="s">
        <v>242</v>
      </c>
      <c r="E213" s="34"/>
      <c r="V213" s="36"/>
    </row>
    <row r="214" spans="1:22" x14ac:dyDescent="0.3">
      <c r="A214" s="5">
        <f t="shared" si="16"/>
        <v>6</v>
      </c>
      <c r="B214" s="5" t="str">
        <f t="shared" si="17"/>
        <v>Department of Health and Social Care6</v>
      </c>
      <c r="C214" s="69" t="s">
        <v>740</v>
      </c>
      <c r="D214" s="78" t="s">
        <v>230</v>
      </c>
      <c r="E214" s="34"/>
      <c r="V214" s="36"/>
    </row>
    <row r="215" spans="1:22" x14ac:dyDescent="0.3">
      <c r="A215" s="5">
        <f t="shared" si="16"/>
        <v>7</v>
      </c>
      <c r="B215" s="5" t="str">
        <f t="shared" si="17"/>
        <v>Department of Health and Social Care7</v>
      </c>
      <c r="C215" s="69" t="s">
        <v>740</v>
      </c>
      <c r="D215" s="78" t="s">
        <v>243</v>
      </c>
      <c r="E215" s="34"/>
      <c r="V215" s="36"/>
    </row>
    <row r="216" spans="1:22" x14ac:dyDescent="0.3">
      <c r="A216" s="5">
        <f t="shared" si="16"/>
        <v>8</v>
      </c>
      <c r="B216" s="5" t="str">
        <f t="shared" si="17"/>
        <v>Department of Health and Social Care8</v>
      </c>
      <c r="C216" s="69" t="s">
        <v>740</v>
      </c>
      <c r="D216" s="78" t="s">
        <v>744</v>
      </c>
      <c r="E216" s="34"/>
      <c r="V216" s="36"/>
    </row>
    <row r="217" spans="1:22" x14ac:dyDescent="0.3">
      <c r="A217" s="5">
        <f t="shared" si="16"/>
        <v>9</v>
      </c>
      <c r="B217" s="5" t="str">
        <f t="shared" si="17"/>
        <v>Department of Health and Social Care9</v>
      </c>
      <c r="C217" s="69" t="s">
        <v>740</v>
      </c>
      <c r="D217" s="78" t="s">
        <v>231</v>
      </c>
      <c r="E217" s="34"/>
      <c r="V217" s="36"/>
    </row>
    <row r="218" spans="1:22" x14ac:dyDescent="0.3">
      <c r="A218" s="5">
        <f t="shared" si="16"/>
        <v>10</v>
      </c>
      <c r="B218" s="5" t="str">
        <f t="shared" si="17"/>
        <v>Department of Health and Social Care10</v>
      </c>
      <c r="C218" s="69" t="s">
        <v>740</v>
      </c>
      <c r="D218" s="78" t="s">
        <v>232</v>
      </c>
      <c r="E218" s="34"/>
      <c r="V218" s="36"/>
    </row>
    <row r="219" spans="1:22" x14ac:dyDescent="0.3">
      <c r="A219" s="5">
        <f t="shared" si="16"/>
        <v>11</v>
      </c>
      <c r="B219" s="5" t="str">
        <f t="shared" si="17"/>
        <v>Department of Health and Social Care11</v>
      </c>
      <c r="C219" s="69" t="s">
        <v>740</v>
      </c>
      <c r="D219" s="78" t="s">
        <v>233</v>
      </c>
      <c r="E219" s="34"/>
      <c r="V219" s="36"/>
    </row>
    <row r="220" spans="1:22" x14ac:dyDescent="0.3">
      <c r="A220" s="5">
        <f t="shared" si="16"/>
        <v>12</v>
      </c>
      <c r="B220" s="5" t="str">
        <f t="shared" si="17"/>
        <v>Department of Health and Social Care12</v>
      </c>
      <c r="C220" s="69" t="s">
        <v>740</v>
      </c>
      <c r="D220" s="78" t="s">
        <v>234</v>
      </c>
      <c r="E220" s="34"/>
      <c r="V220" s="36"/>
    </row>
    <row r="221" spans="1:22" x14ac:dyDescent="0.3">
      <c r="A221" s="5">
        <f t="shared" si="16"/>
        <v>13</v>
      </c>
      <c r="B221" s="5" t="str">
        <f t="shared" si="17"/>
        <v>Department of Health and Social Care13</v>
      </c>
      <c r="C221" s="69" t="s">
        <v>740</v>
      </c>
      <c r="D221" s="78" t="s">
        <v>245</v>
      </c>
      <c r="E221" s="34"/>
      <c r="V221" s="36"/>
    </row>
    <row r="222" spans="1:22" x14ac:dyDescent="0.3">
      <c r="A222" s="5">
        <f t="shared" si="16"/>
        <v>14</v>
      </c>
      <c r="B222" s="5" t="str">
        <f t="shared" si="17"/>
        <v>Department of Health and Social Care14</v>
      </c>
      <c r="C222" s="69" t="s">
        <v>740</v>
      </c>
      <c r="D222" s="78" t="s">
        <v>741</v>
      </c>
      <c r="E222" s="34"/>
      <c r="V222" s="36"/>
    </row>
    <row r="223" spans="1:22" x14ac:dyDescent="0.3">
      <c r="A223" s="5">
        <f t="shared" si="16"/>
        <v>15</v>
      </c>
      <c r="B223" s="5" t="str">
        <f t="shared" si="17"/>
        <v>Department of Health and Social Care15</v>
      </c>
      <c r="C223" s="69" t="s">
        <v>740</v>
      </c>
      <c r="D223" s="78" t="s">
        <v>250</v>
      </c>
      <c r="E223" s="34"/>
      <c r="V223" s="36"/>
    </row>
    <row r="224" spans="1:22" x14ac:dyDescent="0.3">
      <c r="A224" s="5">
        <f t="shared" si="16"/>
        <v>16</v>
      </c>
      <c r="B224" s="5" t="str">
        <f t="shared" si="17"/>
        <v>Department of Health and Social Care16</v>
      </c>
      <c r="C224" s="69" t="s">
        <v>740</v>
      </c>
      <c r="D224" s="78" t="s">
        <v>253</v>
      </c>
      <c r="E224" s="34"/>
      <c r="V224" s="36"/>
    </row>
    <row r="225" spans="1:22" x14ac:dyDescent="0.3">
      <c r="A225" s="5">
        <f t="shared" si="16"/>
        <v>17</v>
      </c>
      <c r="B225" s="5" t="str">
        <f t="shared" si="17"/>
        <v>Department of Health and Social Care17</v>
      </c>
      <c r="C225" s="69" t="s">
        <v>740</v>
      </c>
      <c r="D225" s="78" t="s">
        <v>254</v>
      </c>
      <c r="E225" s="34"/>
      <c r="V225" s="36"/>
    </row>
    <row r="226" spans="1:22" x14ac:dyDescent="0.3">
      <c r="A226" s="5">
        <f t="shared" si="16"/>
        <v>18</v>
      </c>
      <c r="B226" s="5" t="str">
        <f t="shared" si="17"/>
        <v>Department of Health and Social Care18</v>
      </c>
      <c r="C226" s="69" t="s">
        <v>740</v>
      </c>
      <c r="D226" s="78" t="s">
        <v>240</v>
      </c>
      <c r="E226" s="34"/>
      <c r="V226" s="36"/>
    </row>
    <row r="227" spans="1:22" x14ac:dyDescent="0.3">
      <c r="A227" s="5">
        <f t="shared" si="16"/>
        <v>19</v>
      </c>
      <c r="B227" s="5" t="str">
        <f t="shared" si="17"/>
        <v>Department of Health and Social Care19</v>
      </c>
      <c r="C227" s="69" t="s">
        <v>740</v>
      </c>
      <c r="D227" s="78" t="s">
        <v>235</v>
      </c>
      <c r="E227" s="34"/>
      <c r="V227" s="36"/>
    </row>
    <row r="228" spans="1:22" x14ac:dyDescent="0.3">
      <c r="A228" s="5">
        <f t="shared" si="16"/>
        <v>20</v>
      </c>
      <c r="B228" s="5" t="str">
        <f t="shared" si="17"/>
        <v>Department of Health and Social Care20</v>
      </c>
      <c r="C228" s="69" t="s">
        <v>740</v>
      </c>
      <c r="D228" s="78" t="s">
        <v>236</v>
      </c>
      <c r="E228" s="34"/>
      <c r="V228" s="36"/>
    </row>
    <row r="229" spans="1:22" x14ac:dyDescent="0.3">
      <c r="A229" s="5">
        <f t="shared" si="16"/>
        <v>21</v>
      </c>
      <c r="B229" s="5" t="str">
        <f t="shared" si="17"/>
        <v>Department of Health and Social Care21</v>
      </c>
      <c r="C229" s="69" t="s">
        <v>740</v>
      </c>
      <c r="D229" s="78" t="s">
        <v>251</v>
      </c>
      <c r="E229" s="34"/>
      <c r="V229" s="36"/>
    </row>
    <row r="230" spans="1:22" x14ac:dyDescent="0.3">
      <c r="A230" s="5">
        <f t="shared" si="16"/>
        <v>22</v>
      </c>
      <c r="B230" s="5" t="str">
        <f t="shared" si="17"/>
        <v>Department of Health and Social Care22</v>
      </c>
      <c r="C230" s="69" t="s">
        <v>740</v>
      </c>
      <c r="D230" s="78" t="s">
        <v>237</v>
      </c>
      <c r="E230" s="34"/>
      <c r="V230" s="36"/>
    </row>
    <row r="231" spans="1:22" x14ac:dyDescent="0.3">
      <c r="A231" s="5">
        <f t="shared" si="16"/>
        <v>23</v>
      </c>
      <c r="B231" s="5" t="str">
        <f t="shared" si="17"/>
        <v>Department of Health and Social Care23</v>
      </c>
      <c r="C231" s="69" t="s">
        <v>740</v>
      </c>
      <c r="D231" s="78" t="s">
        <v>238</v>
      </c>
      <c r="E231" s="34"/>
      <c r="V231" s="36"/>
    </row>
    <row r="232" spans="1:22" x14ac:dyDescent="0.3">
      <c r="A232" s="5">
        <f t="shared" si="16"/>
        <v>24</v>
      </c>
      <c r="B232" s="5" t="str">
        <f t="shared" si="17"/>
        <v>Department of Health and Social Care24</v>
      </c>
      <c r="C232" s="69" t="s">
        <v>740</v>
      </c>
      <c r="D232" s="78" t="s">
        <v>252</v>
      </c>
      <c r="E232" s="34"/>
      <c r="V232" s="36"/>
    </row>
    <row r="233" spans="1:22" x14ac:dyDescent="0.3">
      <c r="A233" s="5">
        <f t="shared" si="16"/>
        <v>25</v>
      </c>
      <c r="B233" s="5" t="str">
        <f t="shared" si="17"/>
        <v>Department of Health and Social Care25</v>
      </c>
      <c r="C233" s="69" t="s">
        <v>740</v>
      </c>
      <c r="D233" s="78" t="s">
        <v>239</v>
      </c>
      <c r="E233" s="34"/>
      <c r="V233" s="36"/>
    </row>
    <row r="234" spans="1:22" x14ac:dyDescent="0.3">
      <c r="A234" s="5">
        <f t="shared" si="16"/>
        <v>26</v>
      </c>
      <c r="B234" s="5" t="str">
        <f t="shared" si="17"/>
        <v>Department of Health and Social Care26</v>
      </c>
      <c r="C234" s="69" t="s">
        <v>740</v>
      </c>
      <c r="D234" s="78" t="s">
        <v>246</v>
      </c>
      <c r="E234" s="34"/>
      <c r="V234" s="36"/>
    </row>
    <row r="235" spans="1:22" x14ac:dyDescent="0.3">
      <c r="A235" s="5">
        <f t="shared" si="16"/>
        <v>27</v>
      </c>
      <c r="B235" s="5" t="str">
        <f t="shared" si="17"/>
        <v>Department of Health and Social Care27</v>
      </c>
      <c r="C235" s="69" t="s">
        <v>740</v>
      </c>
      <c r="D235" s="78" t="s">
        <v>742</v>
      </c>
      <c r="E235" s="34"/>
      <c r="V235" s="36"/>
    </row>
    <row r="236" spans="1:22" x14ac:dyDescent="0.3">
      <c r="A236" s="5">
        <f t="shared" si="16"/>
        <v>28</v>
      </c>
      <c r="B236" s="5" t="str">
        <f t="shared" si="17"/>
        <v>Department of Health and Social Care28</v>
      </c>
      <c r="C236" s="80" t="s">
        <v>740</v>
      </c>
      <c r="D236" s="78" t="s">
        <v>743</v>
      </c>
      <c r="E236" s="34"/>
      <c r="V236" s="36"/>
    </row>
    <row r="237" spans="1:22" x14ac:dyDescent="0.3">
      <c r="A237" s="5">
        <f t="shared" si="16"/>
        <v>29</v>
      </c>
      <c r="B237" s="5" t="str">
        <f t="shared" si="17"/>
        <v>Department of Health and Social Care29</v>
      </c>
      <c r="C237" s="69" t="s">
        <v>740</v>
      </c>
      <c r="D237" s="78" t="s">
        <v>255</v>
      </c>
      <c r="E237" s="34"/>
      <c r="V237" s="36"/>
    </row>
    <row r="238" spans="1:22" ht="17.25" thickBot="1" x14ac:dyDescent="0.35">
      <c r="A238" s="5">
        <f t="shared" si="16"/>
        <v>30</v>
      </c>
      <c r="B238" s="5" t="str">
        <f t="shared" si="17"/>
        <v>Department of Health and Social Care30</v>
      </c>
      <c r="C238" s="71" t="s">
        <v>740</v>
      </c>
      <c r="D238" s="75" t="s">
        <v>247</v>
      </c>
      <c r="E238" s="34"/>
      <c r="V238" s="36"/>
    </row>
    <row r="239" spans="1:22" x14ac:dyDescent="0.3">
      <c r="A239" s="5">
        <f t="shared" si="16"/>
        <v>1</v>
      </c>
      <c r="B239" s="5" t="str">
        <f t="shared" si="17"/>
        <v>Food Standards Agency1</v>
      </c>
      <c r="C239" s="68" t="s">
        <v>390</v>
      </c>
      <c r="D239" s="79" t="s">
        <v>390</v>
      </c>
      <c r="E239" s="34"/>
      <c r="V239" s="36"/>
    </row>
    <row r="240" spans="1:22" x14ac:dyDescent="0.3">
      <c r="A240" s="5">
        <f t="shared" si="16"/>
        <v>2</v>
      </c>
      <c r="B240" s="5" t="str">
        <f t="shared" si="17"/>
        <v>Food Standards Agency2</v>
      </c>
      <c r="C240" s="82" t="s">
        <v>390</v>
      </c>
      <c r="D240" s="78" t="s">
        <v>391</v>
      </c>
      <c r="E240" s="34"/>
      <c r="V240" s="36"/>
    </row>
    <row r="241" spans="1:22" x14ac:dyDescent="0.3">
      <c r="A241" s="5">
        <f t="shared" si="16"/>
        <v>3</v>
      </c>
      <c r="B241" s="5" t="str">
        <f t="shared" si="17"/>
        <v>Food Standards Agency3</v>
      </c>
      <c r="C241" s="82" t="s">
        <v>390</v>
      </c>
      <c r="D241" s="78" t="s">
        <v>392</v>
      </c>
      <c r="E241" s="34"/>
      <c r="V241" s="36"/>
    </row>
    <row r="242" spans="1:22" x14ac:dyDescent="0.3">
      <c r="A242" s="5">
        <f t="shared" si="16"/>
        <v>4</v>
      </c>
      <c r="B242" s="5" t="str">
        <f t="shared" si="17"/>
        <v>Food Standards Agency4</v>
      </c>
      <c r="C242" s="82" t="s">
        <v>390</v>
      </c>
      <c r="D242" s="78" t="s">
        <v>393</v>
      </c>
      <c r="E242" s="34"/>
      <c r="V242" s="36"/>
    </row>
    <row r="243" spans="1:22" ht="24" x14ac:dyDescent="0.3">
      <c r="A243" s="5">
        <f t="shared" si="16"/>
        <v>5</v>
      </c>
      <c r="B243" s="5" t="str">
        <f t="shared" si="17"/>
        <v>Food Standards Agency5</v>
      </c>
      <c r="C243" s="82" t="s">
        <v>390</v>
      </c>
      <c r="D243" s="78" t="s">
        <v>244</v>
      </c>
      <c r="E243" s="34"/>
      <c r="V243" s="36"/>
    </row>
    <row r="244" spans="1:22" ht="24" x14ac:dyDescent="0.3">
      <c r="A244" s="5">
        <f t="shared" si="16"/>
        <v>6</v>
      </c>
      <c r="B244" s="5" t="str">
        <f t="shared" si="17"/>
        <v>Food Standards Agency6</v>
      </c>
      <c r="C244" s="82" t="s">
        <v>390</v>
      </c>
      <c r="D244" s="78" t="s">
        <v>394</v>
      </c>
      <c r="E244" s="34"/>
      <c r="V244" s="36"/>
    </row>
    <row r="245" spans="1:22" x14ac:dyDescent="0.3">
      <c r="A245" s="5">
        <f t="shared" si="16"/>
        <v>7</v>
      </c>
      <c r="B245" s="5" t="str">
        <f t="shared" si="17"/>
        <v>Food Standards Agency7</v>
      </c>
      <c r="C245" s="82" t="s">
        <v>390</v>
      </c>
      <c r="D245" s="78" t="s">
        <v>395</v>
      </c>
      <c r="E245" s="34"/>
      <c r="V245" s="36"/>
    </row>
    <row r="246" spans="1:22" ht="17.25" thickBot="1" x14ac:dyDescent="0.35">
      <c r="A246" s="5">
        <f t="shared" si="16"/>
        <v>8</v>
      </c>
      <c r="B246" s="5" t="str">
        <f t="shared" si="17"/>
        <v>Food Standards Agency8</v>
      </c>
      <c r="C246" s="83" t="s">
        <v>390</v>
      </c>
      <c r="D246" s="75" t="s">
        <v>396</v>
      </c>
      <c r="E246" s="34"/>
      <c r="V246" s="36"/>
    </row>
    <row r="247" spans="1:22" x14ac:dyDescent="0.3">
      <c r="A247" s="5">
        <f t="shared" si="16"/>
        <v>1</v>
      </c>
      <c r="B247" s="5" t="str">
        <f t="shared" si="17"/>
        <v>Foreign and Commonwealth Office1</v>
      </c>
      <c r="C247" s="68" t="s">
        <v>745</v>
      </c>
      <c r="D247" s="79" t="s">
        <v>745</v>
      </c>
      <c r="E247" s="34"/>
      <c r="V247" s="36"/>
    </row>
    <row r="248" spans="1:22" x14ac:dyDescent="0.3">
      <c r="A248" s="5">
        <f t="shared" si="16"/>
        <v>2</v>
      </c>
      <c r="B248" s="5" t="str">
        <f t="shared" si="17"/>
        <v>Foreign and Commonwealth Office2</v>
      </c>
      <c r="C248" s="69" t="s">
        <v>745</v>
      </c>
      <c r="D248" s="78" t="s">
        <v>261</v>
      </c>
      <c r="E248" s="34"/>
      <c r="V248" s="36"/>
    </row>
    <row r="249" spans="1:22" x14ac:dyDescent="0.3">
      <c r="A249" s="5">
        <f t="shared" si="16"/>
        <v>3</v>
      </c>
      <c r="B249" s="5" t="str">
        <f t="shared" si="17"/>
        <v>Foreign and Commonwealth Office3</v>
      </c>
      <c r="C249" s="69" t="s">
        <v>745</v>
      </c>
      <c r="D249" s="78" t="s">
        <v>257</v>
      </c>
      <c r="E249" s="34"/>
      <c r="V249" s="36"/>
    </row>
    <row r="250" spans="1:22" x14ac:dyDescent="0.3">
      <c r="A250" s="5">
        <f t="shared" si="16"/>
        <v>4</v>
      </c>
      <c r="B250" s="5" t="str">
        <f t="shared" si="17"/>
        <v>Foreign and Commonwealth Office4</v>
      </c>
      <c r="C250" s="69" t="s">
        <v>745</v>
      </c>
      <c r="D250" s="78" t="s">
        <v>262</v>
      </c>
      <c r="E250" s="34"/>
      <c r="V250" s="36"/>
    </row>
    <row r="251" spans="1:22" x14ac:dyDescent="0.3">
      <c r="A251" s="5">
        <f t="shared" si="16"/>
        <v>5</v>
      </c>
      <c r="B251" s="5" t="str">
        <f t="shared" si="17"/>
        <v>Foreign and Commonwealth Office5</v>
      </c>
      <c r="C251" s="69" t="s">
        <v>745</v>
      </c>
      <c r="D251" s="78" t="s">
        <v>263</v>
      </c>
      <c r="E251" s="34"/>
      <c r="V251" s="36"/>
    </row>
    <row r="252" spans="1:22" x14ac:dyDescent="0.3">
      <c r="A252" s="5">
        <f t="shared" si="16"/>
        <v>6</v>
      </c>
      <c r="B252" s="5" t="str">
        <f t="shared" si="17"/>
        <v>Foreign and Commonwealth Office6</v>
      </c>
      <c r="C252" s="69" t="s">
        <v>745</v>
      </c>
      <c r="D252" s="78" t="s">
        <v>264</v>
      </c>
      <c r="E252" s="34"/>
      <c r="V252" s="36"/>
    </row>
    <row r="253" spans="1:22" x14ac:dyDescent="0.3">
      <c r="A253" s="5">
        <f t="shared" si="16"/>
        <v>7</v>
      </c>
      <c r="B253" s="5" t="str">
        <f t="shared" si="17"/>
        <v>Foreign and Commonwealth Office7</v>
      </c>
      <c r="C253" s="69" t="s">
        <v>745</v>
      </c>
      <c r="D253" s="78" t="s">
        <v>258</v>
      </c>
      <c r="E253" s="34"/>
      <c r="V253" s="36"/>
    </row>
    <row r="254" spans="1:22" x14ac:dyDescent="0.3">
      <c r="A254" s="5">
        <f t="shared" si="16"/>
        <v>8</v>
      </c>
      <c r="B254" s="5" t="str">
        <f t="shared" si="17"/>
        <v>Foreign and Commonwealth Office8</v>
      </c>
      <c r="C254" s="69" t="s">
        <v>745</v>
      </c>
      <c r="D254" s="78" t="s">
        <v>259</v>
      </c>
      <c r="E254" s="34"/>
      <c r="V254" s="36"/>
    </row>
    <row r="255" spans="1:22" x14ac:dyDescent="0.3">
      <c r="A255" s="5">
        <f t="shared" si="16"/>
        <v>9</v>
      </c>
      <c r="B255" s="5" t="str">
        <f t="shared" si="17"/>
        <v>Foreign and Commonwealth Office9</v>
      </c>
      <c r="C255" s="69" t="s">
        <v>745</v>
      </c>
      <c r="D255" s="78" t="s">
        <v>265</v>
      </c>
      <c r="E255" s="34"/>
      <c r="V255" s="36"/>
    </row>
    <row r="256" spans="1:22" x14ac:dyDescent="0.3">
      <c r="A256" s="5">
        <f t="shared" si="16"/>
        <v>10</v>
      </c>
      <c r="B256" s="5" t="str">
        <f t="shared" si="17"/>
        <v>Foreign and Commonwealth Office10</v>
      </c>
      <c r="C256" s="69" t="s">
        <v>745</v>
      </c>
      <c r="D256" s="78" t="s">
        <v>260</v>
      </c>
      <c r="E256" s="34"/>
      <c r="V256" s="36"/>
    </row>
    <row r="257" spans="1:22" ht="17.25" thickBot="1" x14ac:dyDescent="0.35">
      <c r="A257" s="5">
        <f t="shared" si="16"/>
        <v>11</v>
      </c>
      <c r="B257" s="5" t="str">
        <f t="shared" si="17"/>
        <v>Foreign and Commonwealth Office11</v>
      </c>
      <c r="C257" s="71" t="s">
        <v>745</v>
      </c>
      <c r="D257" s="75" t="s">
        <v>256</v>
      </c>
      <c r="E257" s="34"/>
      <c r="V257" s="36"/>
    </row>
    <row r="258" spans="1:22" ht="17.25" thickBot="1" x14ac:dyDescent="0.35">
      <c r="A258" s="5">
        <f t="shared" si="16"/>
        <v>1</v>
      </c>
      <c r="B258" s="5" t="str">
        <f t="shared" si="17"/>
        <v>Government Actuary's Department1</v>
      </c>
      <c r="C258" s="76" t="s">
        <v>399</v>
      </c>
      <c r="D258" s="77" t="s">
        <v>399</v>
      </c>
      <c r="E258" s="34"/>
      <c r="V258" s="36"/>
    </row>
    <row r="259" spans="1:22" ht="17.25" thickBot="1" x14ac:dyDescent="0.35">
      <c r="A259" s="5">
        <f t="shared" si="16"/>
        <v>1</v>
      </c>
      <c r="B259" s="5" t="str">
        <f t="shared" si="17"/>
        <v>HM Land Registry1</v>
      </c>
      <c r="C259" s="76" t="s">
        <v>60</v>
      </c>
      <c r="D259" s="77" t="s">
        <v>60</v>
      </c>
      <c r="E259" s="34"/>
      <c r="V259" s="36"/>
    </row>
    <row r="260" spans="1:22" x14ac:dyDescent="0.3">
      <c r="A260" s="5">
        <f t="shared" si="16"/>
        <v>1</v>
      </c>
      <c r="B260" s="5" t="str">
        <f t="shared" si="17"/>
        <v>HM Revenue and Customs1</v>
      </c>
      <c r="C260" s="68" t="s">
        <v>746</v>
      </c>
      <c r="D260" s="79" t="s">
        <v>746</v>
      </c>
      <c r="E260" s="34"/>
      <c r="V260" s="36"/>
    </row>
    <row r="261" spans="1:22" x14ac:dyDescent="0.3">
      <c r="A261" s="5">
        <f t="shared" si="16"/>
        <v>2</v>
      </c>
      <c r="B261" s="5" t="str">
        <f t="shared" si="17"/>
        <v>HM Revenue and Customs2</v>
      </c>
      <c r="C261" s="72" t="s">
        <v>746</v>
      </c>
      <c r="D261" s="78" t="s">
        <v>401</v>
      </c>
      <c r="E261" s="34"/>
      <c r="V261" s="36"/>
    </row>
    <row r="262" spans="1:22" ht="17.25" thickBot="1" x14ac:dyDescent="0.35">
      <c r="A262" s="5">
        <f t="shared" ref="A262:A325" si="18">IF(C262&lt;&gt;C261,1,A261+1)</f>
        <v>3</v>
      </c>
      <c r="B262" s="5" t="str">
        <f t="shared" ref="B262:B325" si="19">C262&amp;A262</f>
        <v>HM Revenue and Customs3</v>
      </c>
      <c r="C262" s="83" t="s">
        <v>746</v>
      </c>
      <c r="D262" s="75" t="s">
        <v>400</v>
      </c>
      <c r="E262" s="34"/>
      <c r="V262" s="36"/>
    </row>
    <row r="263" spans="1:22" x14ac:dyDescent="0.3">
      <c r="A263" s="5">
        <f t="shared" si="18"/>
        <v>1</v>
      </c>
      <c r="B263" s="5" t="str">
        <f t="shared" si="19"/>
        <v>HM Treasury1</v>
      </c>
      <c r="C263" s="68" t="s">
        <v>266</v>
      </c>
      <c r="D263" s="79" t="s">
        <v>266</v>
      </c>
      <c r="E263" s="34"/>
      <c r="V263" s="36"/>
    </row>
    <row r="264" spans="1:22" x14ac:dyDescent="0.3">
      <c r="A264" s="5">
        <f t="shared" si="18"/>
        <v>2</v>
      </c>
      <c r="B264" s="5" t="str">
        <f t="shared" si="19"/>
        <v>HM Treasury2</v>
      </c>
      <c r="C264" s="69" t="s">
        <v>266</v>
      </c>
      <c r="D264" s="78" t="s">
        <v>267</v>
      </c>
      <c r="E264" s="34"/>
      <c r="V264" s="36"/>
    </row>
    <row r="265" spans="1:22" x14ac:dyDescent="0.3">
      <c r="A265" s="5">
        <f t="shared" si="18"/>
        <v>3</v>
      </c>
      <c r="B265" s="5" t="str">
        <f t="shared" si="19"/>
        <v>HM Treasury3</v>
      </c>
      <c r="C265" s="69" t="s">
        <v>266</v>
      </c>
      <c r="D265" s="78" t="s">
        <v>273</v>
      </c>
      <c r="E265" s="34"/>
      <c r="V265" s="36"/>
    </row>
    <row r="266" spans="1:22" x14ac:dyDescent="0.3">
      <c r="A266" s="5">
        <f t="shared" si="18"/>
        <v>4</v>
      </c>
      <c r="B266" s="5" t="str">
        <f t="shared" si="19"/>
        <v>HM Treasury4</v>
      </c>
      <c r="C266" s="69" t="s">
        <v>266</v>
      </c>
      <c r="D266" s="78" t="s">
        <v>269</v>
      </c>
      <c r="E266" s="34"/>
      <c r="V266" s="36"/>
    </row>
    <row r="267" spans="1:22" x14ac:dyDescent="0.3">
      <c r="A267" s="5">
        <f t="shared" si="18"/>
        <v>5</v>
      </c>
      <c r="B267" s="5" t="str">
        <f t="shared" si="19"/>
        <v>HM Treasury5</v>
      </c>
      <c r="C267" s="69" t="s">
        <v>266</v>
      </c>
      <c r="D267" s="78" t="s">
        <v>274</v>
      </c>
      <c r="E267" s="34"/>
      <c r="V267" s="36"/>
    </row>
    <row r="268" spans="1:22" x14ac:dyDescent="0.3">
      <c r="A268" s="5">
        <f t="shared" si="18"/>
        <v>6</v>
      </c>
      <c r="B268" s="5" t="str">
        <f t="shared" si="19"/>
        <v>HM Treasury6</v>
      </c>
      <c r="C268" s="69" t="s">
        <v>266</v>
      </c>
      <c r="D268" s="78" t="s">
        <v>275</v>
      </c>
      <c r="E268" s="34"/>
      <c r="V268" s="36"/>
    </row>
    <row r="269" spans="1:22" x14ac:dyDescent="0.3">
      <c r="A269" s="5">
        <f t="shared" si="18"/>
        <v>7</v>
      </c>
      <c r="B269" s="5" t="str">
        <f t="shared" si="19"/>
        <v>HM Treasury7</v>
      </c>
      <c r="C269" s="69" t="s">
        <v>266</v>
      </c>
      <c r="D269" s="78" t="s">
        <v>270</v>
      </c>
      <c r="E269" s="34"/>
      <c r="V269" s="36"/>
    </row>
    <row r="270" spans="1:22" x14ac:dyDescent="0.3">
      <c r="A270" s="5">
        <f t="shared" si="18"/>
        <v>8</v>
      </c>
      <c r="B270" s="5" t="str">
        <f t="shared" si="19"/>
        <v>HM Treasury8</v>
      </c>
      <c r="C270" s="69" t="s">
        <v>266</v>
      </c>
      <c r="D270" s="78" t="s">
        <v>271</v>
      </c>
      <c r="E270" s="34"/>
      <c r="V270" s="36"/>
    </row>
    <row r="271" spans="1:22" x14ac:dyDescent="0.3">
      <c r="A271" s="5">
        <f t="shared" si="18"/>
        <v>9</v>
      </c>
      <c r="B271" s="5" t="str">
        <f t="shared" si="19"/>
        <v>HM Treasury9</v>
      </c>
      <c r="C271" s="69" t="s">
        <v>266</v>
      </c>
      <c r="D271" s="78" t="s">
        <v>268</v>
      </c>
      <c r="E271" s="34"/>
      <c r="V271" s="36"/>
    </row>
    <row r="272" spans="1:22" x14ac:dyDescent="0.3">
      <c r="A272" s="5">
        <f t="shared" si="18"/>
        <v>10</v>
      </c>
      <c r="B272" s="5" t="str">
        <f t="shared" si="19"/>
        <v>HM Treasury10</v>
      </c>
      <c r="C272" s="69" t="s">
        <v>266</v>
      </c>
      <c r="D272" s="78" t="s">
        <v>276</v>
      </c>
      <c r="E272" s="34"/>
      <c r="V272" s="36"/>
    </row>
    <row r="273" spans="1:22" ht="17.25" thickBot="1" x14ac:dyDescent="0.35">
      <c r="A273" s="5">
        <f t="shared" si="18"/>
        <v>11</v>
      </c>
      <c r="B273" s="5" t="str">
        <f t="shared" si="19"/>
        <v>HM Treasury11</v>
      </c>
      <c r="C273" s="71" t="s">
        <v>266</v>
      </c>
      <c r="D273" s="75" t="s">
        <v>277</v>
      </c>
      <c r="E273" s="34"/>
      <c r="V273" s="36"/>
    </row>
    <row r="274" spans="1:22" x14ac:dyDescent="0.3">
      <c r="A274" s="5">
        <f t="shared" si="18"/>
        <v>1</v>
      </c>
      <c r="B274" s="5" t="str">
        <f t="shared" si="19"/>
        <v>Home Office1</v>
      </c>
      <c r="C274" s="68" t="s">
        <v>9</v>
      </c>
      <c r="D274" s="79" t="s">
        <v>9</v>
      </c>
      <c r="E274" s="34"/>
      <c r="V274" s="36"/>
    </row>
    <row r="275" spans="1:22" x14ac:dyDescent="0.3">
      <c r="A275" s="5">
        <f t="shared" si="18"/>
        <v>2</v>
      </c>
      <c r="B275" s="5" t="str">
        <f t="shared" si="19"/>
        <v>Home Office2</v>
      </c>
      <c r="C275" s="69" t="s">
        <v>9</v>
      </c>
      <c r="D275" s="78" t="s">
        <v>283</v>
      </c>
      <c r="E275" s="34"/>
      <c r="V275" s="36"/>
    </row>
    <row r="276" spans="1:22" x14ac:dyDescent="0.3">
      <c r="A276" s="5">
        <f t="shared" si="18"/>
        <v>3</v>
      </c>
      <c r="B276" s="5" t="str">
        <f t="shared" si="19"/>
        <v>Home Office3</v>
      </c>
      <c r="C276" s="69" t="s">
        <v>9</v>
      </c>
      <c r="D276" s="78" t="s">
        <v>284</v>
      </c>
      <c r="E276" s="34"/>
      <c r="V276" s="36"/>
    </row>
    <row r="277" spans="1:22" x14ac:dyDescent="0.3">
      <c r="A277" s="5">
        <f t="shared" si="18"/>
        <v>4</v>
      </c>
      <c r="B277" s="5" t="str">
        <f t="shared" si="19"/>
        <v>Home Office4</v>
      </c>
      <c r="C277" s="69" t="s">
        <v>9</v>
      </c>
      <c r="D277" s="78" t="s">
        <v>285</v>
      </c>
      <c r="E277" s="34"/>
      <c r="V277" s="36"/>
    </row>
    <row r="278" spans="1:22" x14ac:dyDescent="0.3">
      <c r="A278" s="5">
        <f t="shared" si="18"/>
        <v>5</v>
      </c>
      <c r="B278" s="5" t="str">
        <f t="shared" si="19"/>
        <v>Home Office5</v>
      </c>
      <c r="C278" s="69" t="s">
        <v>9</v>
      </c>
      <c r="D278" s="78" t="s">
        <v>294</v>
      </c>
      <c r="E278" s="34"/>
      <c r="V278" s="36"/>
    </row>
    <row r="279" spans="1:22" x14ac:dyDescent="0.3">
      <c r="A279" s="5">
        <f t="shared" si="18"/>
        <v>6</v>
      </c>
      <c r="B279" s="5" t="str">
        <f t="shared" si="19"/>
        <v>Home Office6</v>
      </c>
      <c r="C279" s="69" t="s">
        <v>9</v>
      </c>
      <c r="D279" s="78" t="s">
        <v>295</v>
      </c>
      <c r="E279" s="34"/>
      <c r="V279" s="36"/>
    </row>
    <row r="280" spans="1:22" x14ac:dyDescent="0.3">
      <c r="A280" s="5">
        <f t="shared" si="18"/>
        <v>7</v>
      </c>
      <c r="B280" s="5" t="str">
        <f t="shared" si="19"/>
        <v>Home Office7</v>
      </c>
      <c r="C280" s="69" t="s">
        <v>9</v>
      </c>
      <c r="D280" s="78" t="s">
        <v>296</v>
      </c>
      <c r="E280" s="34"/>
      <c r="V280" s="36"/>
    </row>
    <row r="281" spans="1:22" x14ac:dyDescent="0.3">
      <c r="A281" s="5">
        <f t="shared" si="18"/>
        <v>8</v>
      </c>
      <c r="B281" s="5" t="str">
        <f t="shared" si="19"/>
        <v>Home Office8</v>
      </c>
      <c r="C281" s="69" t="s">
        <v>9</v>
      </c>
      <c r="D281" s="78" t="s">
        <v>278</v>
      </c>
      <c r="E281" s="34"/>
      <c r="V281" s="36"/>
    </row>
    <row r="282" spans="1:22" x14ac:dyDescent="0.3">
      <c r="A282" s="5">
        <f t="shared" si="18"/>
        <v>9</v>
      </c>
      <c r="B282" s="5" t="str">
        <f t="shared" si="19"/>
        <v>Home Office9</v>
      </c>
      <c r="C282" s="69" t="s">
        <v>9</v>
      </c>
      <c r="D282" s="78" t="s">
        <v>297</v>
      </c>
      <c r="E282" s="34"/>
      <c r="V282" s="36"/>
    </row>
    <row r="283" spans="1:22" x14ac:dyDescent="0.3">
      <c r="A283" s="5">
        <f t="shared" si="18"/>
        <v>10</v>
      </c>
      <c r="B283" s="5" t="str">
        <f t="shared" si="19"/>
        <v>Home Office10</v>
      </c>
      <c r="C283" s="69" t="s">
        <v>9</v>
      </c>
      <c r="D283" s="78" t="s">
        <v>279</v>
      </c>
      <c r="E283" s="34"/>
      <c r="V283" s="36"/>
    </row>
    <row r="284" spans="1:22" ht="24" x14ac:dyDescent="0.3">
      <c r="A284" s="5">
        <f t="shared" si="18"/>
        <v>11</v>
      </c>
      <c r="B284" s="5" t="str">
        <f t="shared" si="19"/>
        <v>Home Office11</v>
      </c>
      <c r="C284" s="69" t="s">
        <v>9</v>
      </c>
      <c r="D284" s="78" t="s">
        <v>747</v>
      </c>
      <c r="E284" s="34"/>
      <c r="V284" s="36"/>
    </row>
    <row r="285" spans="1:22" x14ac:dyDescent="0.3">
      <c r="A285" s="5">
        <f t="shared" si="18"/>
        <v>12</v>
      </c>
      <c r="B285" s="5" t="str">
        <f t="shared" si="19"/>
        <v>Home Office12</v>
      </c>
      <c r="C285" s="69" t="s">
        <v>9</v>
      </c>
      <c r="D285" s="78" t="s">
        <v>293</v>
      </c>
      <c r="E285" s="34"/>
      <c r="V285" s="36"/>
    </row>
    <row r="286" spans="1:22" x14ac:dyDescent="0.3">
      <c r="A286" s="5">
        <f t="shared" si="18"/>
        <v>13</v>
      </c>
      <c r="B286" s="5" t="str">
        <f t="shared" si="19"/>
        <v>Home Office13</v>
      </c>
      <c r="C286" s="69" t="s">
        <v>9</v>
      </c>
      <c r="D286" s="78" t="s">
        <v>298</v>
      </c>
      <c r="E286" s="34"/>
      <c r="V286" s="36"/>
    </row>
    <row r="287" spans="1:22" x14ac:dyDescent="0.3">
      <c r="A287" s="5">
        <f t="shared" si="18"/>
        <v>14</v>
      </c>
      <c r="B287" s="5" t="str">
        <f t="shared" si="19"/>
        <v>Home Office14</v>
      </c>
      <c r="C287" s="69" t="s">
        <v>9</v>
      </c>
      <c r="D287" s="78" t="s">
        <v>299</v>
      </c>
      <c r="E287" s="34"/>
      <c r="V287" s="36"/>
    </row>
    <row r="288" spans="1:22" x14ac:dyDescent="0.3">
      <c r="A288" s="5">
        <f t="shared" si="18"/>
        <v>15</v>
      </c>
      <c r="B288" s="5" t="str">
        <f t="shared" si="19"/>
        <v>Home Office15</v>
      </c>
      <c r="C288" s="69" t="s">
        <v>9</v>
      </c>
      <c r="D288" s="78" t="s">
        <v>280</v>
      </c>
      <c r="E288" s="34"/>
      <c r="V288" s="36"/>
    </row>
    <row r="289" spans="1:22" x14ac:dyDescent="0.3">
      <c r="A289" s="5">
        <f t="shared" si="18"/>
        <v>16</v>
      </c>
      <c r="B289" s="5" t="str">
        <f t="shared" si="19"/>
        <v>Home Office16</v>
      </c>
      <c r="C289" s="69" t="s">
        <v>9</v>
      </c>
      <c r="D289" s="78" t="s">
        <v>300</v>
      </c>
      <c r="E289" s="34"/>
      <c r="V289" s="36"/>
    </row>
    <row r="290" spans="1:22" x14ac:dyDescent="0.3">
      <c r="A290" s="5">
        <f t="shared" si="18"/>
        <v>17</v>
      </c>
      <c r="B290" s="5" t="str">
        <f t="shared" si="19"/>
        <v>Home Office17</v>
      </c>
      <c r="C290" s="69" t="s">
        <v>9</v>
      </c>
      <c r="D290" s="78" t="s">
        <v>301</v>
      </c>
      <c r="E290" s="34"/>
      <c r="V290" s="36"/>
    </row>
    <row r="291" spans="1:22" x14ac:dyDescent="0.3">
      <c r="A291" s="5">
        <f t="shared" si="18"/>
        <v>18</v>
      </c>
      <c r="B291" s="5" t="str">
        <f t="shared" si="19"/>
        <v>Home Office18</v>
      </c>
      <c r="C291" s="80" t="s">
        <v>9</v>
      </c>
      <c r="D291" s="78" t="s">
        <v>302</v>
      </c>
      <c r="E291" s="34"/>
      <c r="V291" s="36"/>
    </row>
    <row r="292" spans="1:22" x14ac:dyDescent="0.3">
      <c r="A292" s="5">
        <f t="shared" si="18"/>
        <v>19</v>
      </c>
      <c r="B292" s="5" t="str">
        <f t="shared" si="19"/>
        <v>Home Office19</v>
      </c>
      <c r="C292" s="69" t="s">
        <v>9</v>
      </c>
      <c r="D292" s="78" t="s">
        <v>290</v>
      </c>
      <c r="E292" s="34"/>
      <c r="V292" s="36"/>
    </row>
    <row r="293" spans="1:22" x14ac:dyDescent="0.3">
      <c r="A293" s="5">
        <f t="shared" si="18"/>
        <v>20</v>
      </c>
      <c r="B293" s="5" t="str">
        <f t="shared" si="19"/>
        <v>Home Office20</v>
      </c>
      <c r="C293" s="69" t="s">
        <v>9</v>
      </c>
      <c r="D293" s="78" t="s">
        <v>286</v>
      </c>
      <c r="E293" s="34"/>
      <c r="V293" s="36"/>
    </row>
    <row r="294" spans="1:22" x14ac:dyDescent="0.3">
      <c r="A294" s="5">
        <f t="shared" si="18"/>
        <v>21</v>
      </c>
      <c r="B294" s="5" t="str">
        <f t="shared" si="19"/>
        <v>Home Office21</v>
      </c>
      <c r="C294" s="69" t="s">
        <v>9</v>
      </c>
      <c r="D294" s="78" t="s">
        <v>303</v>
      </c>
      <c r="E294" s="34"/>
      <c r="V294" s="36"/>
    </row>
    <row r="295" spans="1:22" x14ac:dyDescent="0.3">
      <c r="A295" s="5">
        <f t="shared" si="18"/>
        <v>22</v>
      </c>
      <c r="B295" s="5" t="str">
        <f t="shared" si="19"/>
        <v>Home Office22</v>
      </c>
      <c r="C295" s="69" t="s">
        <v>9</v>
      </c>
      <c r="D295" s="78" t="s">
        <v>304</v>
      </c>
      <c r="E295" s="34"/>
      <c r="V295" s="36"/>
    </row>
    <row r="296" spans="1:22" x14ac:dyDescent="0.3">
      <c r="A296" s="5">
        <f t="shared" si="18"/>
        <v>23</v>
      </c>
      <c r="B296" s="5" t="str">
        <f t="shared" si="19"/>
        <v>Home Office23</v>
      </c>
      <c r="C296" s="69" t="s">
        <v>9</v>
      </c>
      <c r="D296" s="78" t="s">
        <v>291</v>
      </c>
      <c r="E296" s="34"/>
      <c r="V296" s="36"/>
    </row>
    <row r="297" spans="1:22" x14ac:dyDescent="0.3">
      <c r="A297" s="5">
        <f t="shared" si="18"/>
        <v>24</v>
      </c>
      <c r="B297" s="5" t="str">
        <f t="shared" si="19"/>
        <v>Home Office24</v>
      </c>
      <c r="C297" s="69" t="s">
        <v>9</v>
      </c>
      <c r="D297" s="78" t="s">
        <v>281</v>
      </c>
      <c r="E297" s="34"/>
      <c r="V297" s="36"/>
    </row>
    <row r="298" spans="1:22" x14ac:dyDescent="0.3">
      <c r="A298" s="5">
        <f t="shared" si="18"/>
        <v>25</v>
      </c>
      <c r="B298" s="5" t="str">
        <f t="shared" si="19"/>
        <v>Home Office25</v>
      </c>
      <c r="C298" s="69" t="s">
        <v>9</v>
      </c>
      <c r="D298" s="78" t="s">
        <v>287</v>
      </c>
      <c r="E298" s="34"/>
      <c r="V298" s="36"/>
    </row>
    <row r="299" spans="1:22" x14ac:dyDescent="0.3">
      <c r="A299" s="5">
        <f t="shared" si="18"/>
        <v>26</v>
      </c>
      <c r="B299" s="5" t="str">
        <f t="shared" si="19"/>
        <v>Home Office26</v>
      </c>
      <c r="C299" s="69" t="s">
        <v>9</v>
      </c>
      <c r="D299" s="78" t="s">
        <v>292</v>
      </c>
      <c r="E299" s="34"/>
      <c r="V299" s="36"/>
    </row>
    <row r="300" spans="1:22" x14ac:dyDescent="0.3">
      <c r="A300" s="5">
        <f t="shared" si="18"/>
        <v>27</v>
      </c>
      <c r="B300" s="5" t="str">
        <f t="shared" si="19"/>
        <v>Home Office27</v>
      </c>
      <c r="C300" s="69" t="s">
        <v>9</v>
      </c>
      <c r="D300" s="78" t="s">
        <v>288</v>
      </c>
      <c r="E300" s="34"/>
      <c r="V300" s="36"/>
    </row>
    <row r="301" spans="1:22" x14ac:dyDescent="0.3">
      <c r="A301" s="5">
        <f t="shared" si="18"/>
        <v>28</v>
      </c>
      <c r="B301" s="5" t="str">
        <f t="shared" si="19"/>
        <v>Home Office28</v>
      </c>
      <c r="C301" s="69" t="s">
        <v>9</v>
      </c>
      <c r="D301" s="78" t="s">
        <v>282</v>
      </c>
      <c r="E301" s="34"/>
      <c r="V301" s="36"/>
    </row>
    <row r="302" spans="1:22" x14ac:dyDescent="0.3">
      <c r="A302" s="5">
        <f t="shared" si="18"/>
        <v>29</v>
      </c>
      <c r="B302" s="5" t="str">
        <f t="shared" si="19"/>
        <v>Home Office29</v>
      </c>
      <c r="C302" s="69" t="s">
        <v>9</v>
      </c>
      <c r="D302" s="78" t="s">
        <v>306</v>
      </c>
      <c r="E302" s="34"/>
      <c r="V302" s="36"/>
    </row>
    <row r="303" spans="1:22" x14ac:dyDescent="0.3">
      <c r="A303" s="5">
        <f t="shared" si="18"/>
        <v>30</v>
      </c>
      <c r="B303" s="5" t="str">
        <f t="shared" si="19"/>
        <v>Home Office30</v>
      </c>
      <c r="C303" s="69" t="s">
        <v>9</v>
      </c>
      <c r="D303" s="78" t="s">
        <v>289</v>
      </c>
      <c r="E303" s="34"/>
      <c r="V303" s="36"/>
    </row>
    <row r="304" spans="1:22" ht="17.25" thickBot="1" x14ac:dyDescent="0.35">
      <c r="A304" s="5">
        <f t="shared" si="18"/>
        <v>31</v>
      </c>
      <c r="B304" s="5" t="str">
        <f t="shared" si="19"/>
        <v>Home Office31</v>
      </c>
      <c r="C304" s="71" t="s">
        <v>9</v>
      </c>
      <c r="D304" s="75" t="s">
        <v>305</v>
      </c>
      <c r="E304" s="34"/>
      <c r="V304" s="36"/>
    </row>
    <row r="305" spans="1:22" x14ac:dyDescent="0.3">
      <c r="A305" s="5">
        <f t="shared" si="18"/>
        <v>1</v>
      </c>
      <c r="B305" s="5" t="str">
        <f t="shared" si="19"/>
        <v>Ministry of Defence1</v>
      </c>
      <c r="C305" s="68" t="s">
        <v>307</v>
      </c>
      <c r="D305" s="79" t="s">
        <v>307</v>
      </c>
      <c r="E305" s="34"/>
      <c r="V305" s="36"/>
    </row>
    <row r="306" spans="1:22" x14ac:dyDescent="0.3">
      <c r="A306" s="5">
        <f t="shared" si="18"/>
        <v>2</v>
      </c>
      <c r="B306" s="5" t="str">
        <f t="shared" si="19"/>
        <v>Ministry of Defence2</v>
      </c>
      <c r="C306" s="72" t="s">
        <v>307</v>
      </c>
      <c r="D306" s="78" t="s">
        <v>315</v>
      </c>
      <c r="E306" s="34"/>
      <c r="V306" s="36"/>
    </row>
    <row r="307" spans="1:22" x14ac:dyDescent="0.3">
      <c r="A307" s="5">
        <f t="shared" si="18"/>
        <v>3</v>
      </c>
      <c r="B307" s="5" t="str">
        <f t="shared" si="19"/>
        <v>Ministry of Defence3</v>
      </c>
      <c r="C307" s="72" t="s">
        <v>307</v>
      </c>
      <c r="D307" s="78" t="s">
        <v>324</v>
      </c>
      <c r="E307" s="34"/>
      <c r="V307" s="36"/>
    </row>
    <row r="308" spans="1:22" x14ac:dyDescent="0.3">
      <c r="A308" s="5">
        <f t="shared" si="18"/>
        <v>4</v>
      </c>
      <c r="B308" s="5" t="str">
        <f t="shared" si="19"/>
        <v>Ministry of Defence4</v>
      </c>
      <c r="C308" s="72" t="s">
        <v>307</v>
      </c>
      <c r="D308" s="78" t="s">
        <v>316</v>
      </c>
      <c r="E308" s="34"/>
      <c r="V308" s="36"/>
    </row>
    <row r="309" spans="1:22" x14ac:dyDescent="0.3">
      <c r="A309" s="5">
        <f t="shared" si="18"/>
        <v>5</v>
      </c>
      <c r="B309" s="5" t="str">
        <f t="shared" si="19"/>
        <v>Ministry of Defence5</v>
      </c>
      <c r="C309" s="69" t="s">
        <v>307</v>
      </c>
      <c r="D309" s="78" t="s">
        <v>323</v>
      </c>
      <c r="E309" s="34"/>
      <c r="V309" s="36"/>
    </row>
    <row r="310" spans="1:22" x14ac:dyDescent="0.3">
      <c r="A310" s="5">
        <f t="shared" si="18"/>
        <v>6</v>
      </c>
      <c r="B310" s="5" t="str">
        <f t="shared" si="19"/>
        <v>Ministry of Defence6</v>
      </c>
      <c r="C310" s="69" t="s">
        <v>307</v>
      </c>
      <c r="D310" s="78" t="s">
        <v>325</v>
      </c>
      <c r="E310" s="34"/>
      <c r="V310" s="36"/>
    </row>
    <row r="311" spans="1:22" x14ac:dyDescent="0.3">
      <c r="A311" s="5">
        <f t="shared" si="18"/>
        <v>7</v>
      </c>
      <c r="B311" s="5" t="str">
        <f t="shared" si="19"/>
        <v>Ministry of Defence7</v>
      </c>
      <c r="C311" s="69" t="s">
        <v>307</v>
      </c>
      <c r="D311" s="78" t="s">
        <v>327</v>
      </c>
      <c r="E311" s="34"/>
      <c r="V311" s="36"/>
    </row>
    <row r="312" spans="1:22" x14ac:dyDescent="0.3">
      <c r="A312" s="5">
        <f t="shared" si="18"/>
        <v>8</v>
      </c>
      <c r="B312" s="5" t="str">
        <f t="shared" si="19"/>
        <v>Ministry of Defence8</v>
      </c>
      <c r="C312" s="69" t="s">
        <v>307</v>
      </c>
      <c r="D312" s="78" t="s">
        <v>308</v>
      </c>
      <c r="E312" s="34"/>
      <c r="V312" s="36"/>
    </row>
    <row r="313" spans="1:22" x14ac:dyDescent="0.3">
      <c r="A313" s="5">
        <f t="shared" si="18"/>
        <v>9</v>
      </c>
      <c r="B313" s="5" t="str">
        <f t="shared" si="19"/>
        <v>Ministry of Defence9</v>
      </c>
      <c r="C313" s="69" t="s">
        <v>307</v>
      </c>
      <c r="D313" s="78" t="s">
        <v>317</v>
      </c>
      <c r="E313" s="34"/>
      <c r="V313" s="36"/>
    </row>
    <row r="314" spans="1:22" x14ac:dyDescent="0.3">
      <c r="A314" s="5">
        <f t="shared" si="18"/>
        <v>10</v>
      </c>
      <c r="B314" s="5" t="str">
        <f t="shared" si="19"/>
        <v>Ministry of Defence10</v>
      </c>
      <c r="C314" s="69" t="s">
        <v>307</v>
      </c>
      <c r="D314" s="78" t="s">
        <v>309</v>
      </c>
      <c r="E314" s="34"/>
      <c r="V314" s="36"/>
    </row>
    <row r="315" spans="1:22" x14ac:dyDescent="0.3">
      <c r="A315" s="5">
        <f t="shared" si="18"/>
        <v>11</v>
      </c>
      <c r="B315" s="5" t="str">
        <f t="shared" si="19"/>
        <v>Ministry of Defence11</v>
      </c>
      <c r="C315" s="69" t="s">
        <v>307</v>
      </c>
      <c r="D315" s="78" t="s">
        <v>326</v>
      </c>
      <c r="E315" s="34"/>
      <c r="V315" s="36"/>
    </row>
    <row r="316" spans="1:22" x14ac:dyDescent="0.3">
      <c r="A316" s="5">
        <f t="shared" si="18"/>
        <v>12</v>
      </c>
      <c r="B316" s="5" t="str">
        <f t="shared" si="19"/>
        <v>Ministry of Defence12</v>
      </c>
      <c r="C316" s="69" t="s">
        <v>307</v>
      </c>
      <c r="D316" s="78" t="s">
        <v>328</v>
      </c>
      <c r="E316" s="34"/>
      <c r="V316" s="36"/>
    </row>
    <row r="317" spans="1:22" x14ac:dyDescent="0.3">
      <c r="A317" s="5">
        <f t="shared" si="18"/>
        <v>13</v>
      </c>
      <c r="B317" s="5" t="str">
        <f t="shared" si="19"/>
        <v>Ministry of Defence13</v>
      </c>
      <c r="C317" s="69" t="s">
        <v>307</v>
      </c>
      <c r="D317" s="78" t="s">
        <v>318</v>
      </c>
      <c r="E317" s="34"/>
      <c r="V317" s="36"/>
    </row>
    <row r="318" spans="1:22" x14ac:dyDescent="0.3">
      <c r="A318" s="5">
        <f t="shared" si="18"/>
        <v>14</v>
      </c>
      <c r="B318" s="5" t="str">
        <f t="shared" si="19"/>
        <v>Ministry of Defence14</v>
      </c>
      <c r="C318" s="69" t="s">
        <v>307</v>
      </c>
      <c r="D318" s="78" t="s">
        <v>311</v>
      </c>
      <c r="E318" s="34"/>
      <c r="V318" s="36"/>
    </row>
    <row r="319" spans="1:22" x14ac:dyDescent="0.3">
      <c r="A319" s="5">
        <f t="shared" si="18"/>
        <v>15</v>
      </c>
      <c r="B319" s="5" t="str">
        <f t="shared" si="19"/>
        <v>Ministry of Defence15</v>
      </c>
      <c r="C319" s="69" t="s">
        <v>307</v>
      </c>
      <c r="D319" s="78" t="s">
        <v>312</v>
      </c>
      <c r="E319" s="34"/>
      <c r="V319" s="36"/>
    </row>
    <row r="320" spans="1:22" x14ac:dyDescent="0.3">
      <c r="A320" s="5">
        <f t="shared" si="18"/>
        <v>16</v>
      </c>
      <c r="B320" s="5" t="str">
        <f t="shared" si="19"/>
        <v>Ministry of Defence16</v>
      </c>
      <c r="C320" s="69" t="s">
        <v>307</v>
      </c>
      <c r="D320" s="78" t="s">
        <v>319</v>
      </c>
      <c r="E320" s="34"/>
      <c r="V320" s="36"/>
    </row>
    <row r="321" spans="1:22" x14ac:dyDescent="0.3">
      <c r="A321" s="5">
        <f t="shared" si="18"/>
        <v>17</v>
      </c>
      <c r="B321" s="5" t="str">
        <f t="shared" si="19"/>
        <v>Ministry of Defence17</v>
      </c>
      <c r="C321" s="69" t="s">
        <v>307</v>
      </c>
      <c r="D321" s="78" t="s">
        <v>329</v>
      </c>
      <c r="E321" s="34"/>
      <c r="V321" s="36"/>
    </row>
    <row r="322" spans="1:22" x14ac:dyDescent="0.3">
      <c r="A322" s="5">
        <f t="shared" si="18"/>
        <v>18</v>
      </c>
      <c r="B322" s="5" t="str">
        <f t="shared" si="19"/>
        <v>Ministry of Defence18</v>
      </c>
      <c r="C322" s="69" t="s">
        <v>307</v>
      </c>
      <c r="D322" s="78" t="s">
        <v>749</v>
      </c>
      <c r="E322" s="34"/>
      <c r="V322" s="36"/>
    </row>
    <row r="323" spans="1:22" x14ac:dyDescent="0.3">
      <c r="A323" s="5">
        <f t="shared" si="18"/>
        <v>19</v>
      </c>
      <c r="B323" s="5" t="str">
        <f t="shared" si="19"/>
        <v>Ministry of Defence19</v>
      </c>
      <c r="C323" s="69" t="s">
        <v>307</v>
      </c>
      <c r="D323" s="78" t="s">
        <v>313</v>
      </c>
      <c r="E323" s="34"/>
      <c r="V323" s="36"/>
    </row>
    <row r="324" spans="1:22" x14ac:dyDescent="0.3">
      <c r="A324" s="5">
        <f t="shared" si="18"/>
        <v>20</v>
      </c>
      <c r="B324" s="5" t="str">
        <f t="shared" si="19"/>
        <v>Ministry of Defence20</v>
      </c>
      <c r="C324" s="80" t="s">
        <v>307</v>
      </c>
      <c r="D324" s="78" t="s">
        <v>330</v>
      </c>
      <c r="E324" s="34"/>
      <c r="V324" s="36"/>
    </row>
    <row r="325" spans="1:22" x14ac:dyDescent="0.3">
      <c r="A325" s="5">
        <f t="shared" si="18"/>
        <v>21</v>
      </c>
      <c r="B325" s="5" t="str">
        <f t="shared" si="19"/>
        <v>Ministry of Defence21</v>
      </c>
      <c r="C325" s="69" t="s">
        <v>307</v>
      </c>
      <c r="D325" s="78" t="s">
        <v>748</v>
      </c>
      <c r="E325" s="34"/>
      <c r="V325" s="36"/>
    </row>
    <row r="326" spans="1:22" x14ac:dyDescent="0.3">
      <c r="A326" s="5">
        <f t="shared" ref="A326:A389" si="20">IF(C326&lt;&gt;C325,1,A325+1)</f>
        <v>22</v>
      </c>
      <c r="B326" s="5" t="str">
        <f t="shared" ref="B326:B389" si="21">C326&amp;A326</f>
        <v>Ministry of Defence22</v>
      </c>
      <c r="C326" s="69" t="s">
        <v>307</v>
      </c>
      <c r="D326" s="78" t="s">
        <v>331</v>
      </c>
      <c r="E326" s="34"/>
      <c r="V326" s="36"/>
    </row>
    <row r="327" spans="1:22" ht="24" x14ac:dyDescent="0.3">
      <c r="A327" s="5">
        <f t="shared" si="20"/>
        <v>23</v>
      </c>
      <c r="B327" s="5" t="str">
        <f t="shared" si="21"/>
        <v>Ministry of Defence23</v>
      </c>
      <c r="C327" s="69" t="s">
        <v>307</v>
      </c>
      <c r="D327" s="78" t="s">
        <v>320</v>
      </c>
      <c r="E327" s="34"/>
      <c r="V327" s="36"/>
    </row>
    <row r="328" spans="1:22" x14ac:dyDescent="0.3">
      <c r="A328" s="5">
        <f t="shared" si="20"/>
        <v>24</v>
      </c>
      <c r="B328" s="5" t="str">
        <f t="shared" si="21"/>
        <v>Ministry of Defence24</v>
      </c>
      <c r="C328" s="69" t="s">
        <v>307</v>
      </c>
      <c r="D328" s="78" t="s">
        <v>332</v>
      </c>
      <c r="E328" s="34"/>
      <c r="V328" s="36"/>
    </row>
    <row r="329" spans="1:22" x14ac:dyDescent="0.3">
      <c r="A329" s="5">
        <f t="shared" si="20"/>
        <v>25</v>
      </c>
      <c r="B329" s="5" t="str">
        <f t="shared" si="21"/>
        <v>Ministry of Defence25</v>
      </c>
      <c r="C329" s="69" t="s">
        <v>307</v>
      </c>
      <c r="D329" s="78" t="s">
        <v>333</v>
      </c>
      <c r="E329" s="34"/>
      <c r="V329" s="36"/>
    </row>
    <row r="330" spans="1:22" x14ac:dyDescent="0.3">
      <c r="A330" s="5">
        <f t="shared" si="20"/>
        <v>26</v>
      </c>
      <c r="B330" s="5" t="str">
        <f t="shared" si="21"/>
        <v>Ministry of Defence26</v>
      </c>
      <c r="C330" s="69" t="s">
        <v>307</v>
      </c>
      <c r="D330" s="78" t="s">
        <v>314</v>
      </c>
      <c r="E330" s="34"/>
      <c r="V330" s="36"/>
    </row>
    <row r="331" spans="1:22" x14ac:dyDescent="0.3">
      <c r="A331" s="5">
        <f t="shared" si="20"/>
        <v>27</v>
      </c>
      <c r="B331" s="5" t="str">
        <f t="shared" si="21"/>
        <v>Ministry of Defence27</v>
      </c>
      <c r="C331" s="69" t="s">
        <v>307</v>
      </c>
      <c r="D331" s="78" t="s">
        <v>750</v>
      </c>
      <c r="E331" s="34"/>
      <c r="V331" s="36"/>
    </row>
    <row r="332" spans="1:22" x14ac:dyDescent="0.3">
      <c r="A332" s="5">
        <f t="shared" si="20"/>
        <v>28</v>
      </c>
      <c r="B332" s="5" t="str">
        <f t="shared" si="21"/>
        <v>Ministry of Defence28</v>
      </c>
      <c r="C332" s="69" t="s">
        <v>307</v>
      </c>
      <c r="D332" s="78" t="s">
        <v>322</v>
      </c>
      <c r="E332" s="34"/>
      <c r="V332" s="36"/>
    </row>
    <row r="333" spans="1:22" x14ac:dyDescent="0.3">
      <c r="A333" s="5">
        <f t="shared" si="20"/>
        <v>29</v>
      </c>
      <c r="B333" s="5" t="str">
        <f t="shared" si="21"/>
        <v>Ministry of Defence29</v>
      </c>
      <c r="C333" s="69" t="s">
        <v>307</v>
      </c>
      <c r="D333" s="78" t="s">
        <v>310</v>
      </c>
      <c r="E333" s="34"/>
      <c r="V333" s="36"/>
    </row>
    <row r="334" spans="1:22" x14ac:dyDescent="0.3">
      <c r="A334" s="5">
        <f t="shared" si="20"/>
        <v>30</v>
      </c>
      <c r="B334" s="5" t="str">
        <f t="shared" si="21"/>
        <v>Ministry of Defence30</v>
      </c>
      <c r="C334" s="69" t="s">
        <v>307</v>
      </c>
      <c r="D334" s="78" t="s">
        <v>334</v>
      </c>
      <c r="E334" s="34"/>
      <c r="V334" s="36"/>
    </row>
    <row r="335" spans="1:22" ht="17.25" thickBot="1" x14ac:dyDescent="0.35">
      <c r="A335" s="5">
        <f t="shared" si="20"/>
        <v>31</v>
      </c>
      <c r="B335" s="5" t="str">
        <f t="shared" si="21"/>
        <v>Ministry of Defence31</v>
      </c>
      <c r="C335" s="71" t="s">
        <v>307</v>
      </c>
      <c r="D335" s="75" t="s">
        <v>321</v>
      </c>
      <c r="E335" s="34"/>
      <c r="V335" s="36"/>
    </row>
    <row r="336" spans="1:22" ht="24" x14ac:dyDescent="0.3">
      <c r="A336" s="5">
        <f t="shared" si="20"/>
        <v>1</v>
      </c>
      <c r="B336" s="5" t="str">
        <f t="shared" si="21"/>
        <v>Ministry of Housing, Communities and Local Government1</v>
      </c>
      <c r="C336" s="68" t="s">
        <v>751</v>
      </c>
      <c r="D336" s="79" t="s">
        <v>751</v>
      </c>
      <c r="E336" s="34"/>
      <c r="V336" s="36"/>
    </row>
    <row r="337" spans="1:22" ht="24" x14ac:dyDescent="0.3">
      <c r="A337" s="5">
        <f t="shared" si="20"/>
        <v>2</v>
      </c>
      <c r="B337" s="5" t="str">
        <f t="shared" si="21"/>
        <v>Ministry of Housing, Communities and Local Government2</v>
      </c>
      <c r="C337" s="69" t="s">
        <v>751</v>
      </c>
      <c r="D337" s="78" t="s">
        <v>344</v>
      </c>
      <c r="E337" s="34"/>
      <c r="V337" s="36"/>
    </row>
    <row r="338" spans="1:22" ht="24" x14ac:dyDescent="0.3">
      <c r="A338" s="5">
        <f t="shared" si="20"/>
        <v>3</v>
      </c>
      <c r="B338" s="5" t="str">
        <f t="shared" si="21"/>
        <v>Ministry of Housing, Communities and Local Government3</v>
      </c>
      <c r="C338" s="69" t="s">
        <v>751</v>
      </c>
      <c r="D338" s="78" t="s">
        <v>342</v>
      </c>
      <c r="E338" s="34"/>
      <c r="V338" s="36"/>
    </row>
    <row r="339" spans="1:22" ht="24" x14ac:dyDescent="0.3">
      <c r="A339" s="5">
        <f t="shared" si="20"/>
        <v>4</v>
      </c>
      <c r="B339" s="5" t="str">
        <f t="shared" si="21"/>
        <v>Ministry of Housing, Communities and Local Government4</v>
      </c>
      <c r="C339" s="69" t="s">
        <v>751</v>
      </c>
      <c r="D339" s="78" t="s">
        <v>337</v>
      </c>
      <c r="E339" s="34"/>
      <c r="V339" s="36"/>
    </row>
    <row r="340" spans="1:22" ht="24" x14ac:dyDescent="0.3">
      <c r="A340" s="5">
        <f t="shared" si="20"/>
        <v>5</v>
      </c>
      <c r="B340" s="5" t="str">
        <f t="shared" si="21"/>
        <v>Ministry of Housing, Communities and Local Government5</v>
      </c>
      <c r="C340" s="69" t="s">
        <v>751</v>
      </c>
      <c r="D340" s="78" t="s">
        <v>752</v>
      </c>
      <c r="E340" s="34"/>
      <c r="V340" s="36"/>
    </row>
    <row r="341" spans="1:22" ht="24" x14ac:dyDescent="0.3">
      <c r="A341" s="5">
        <f t="shared" si="20"/>
        <v>6</v>
      </c>
      <c r="B341" s="5" t="str">
        <f t="shared" si="21"/>
        <v>Ministry of Housing, Communities and Local Government6</v>
      </c>
      <c r="C341" s="69" t="s">
        <v>751</v>
      </c>
      <c r="D341" s="78" t="s">
        <v>338</v>
      </c>
      <c r="E341" s="34"/>
      <c r="V341" s="36"/>
    </row>
    <row r="342" spans="1:22" ht="24" x14ac:dyDescent="0.3">
      <c r="A342" s="5">
        <f t="shared" si="20"/>
        <v>7</v>
      </c>
      <c r="B342" s="5" t="str">
        <f t="shared" si="21"/>
        <v>Ministry of Housing, Communities and Local Government7</v>
      </c>
      <c r="C342" s="69" t="s">
        <v>751</v>
      </c>
      <c r="D342" s="78" t="s">
        <v>339</v>
      </c>
      <c r="E342" s="34"/>
      <c r="V342" s="36"/>
    </row>
    <row r="343" spans="1:22" ht="24" x14ac:dyDescent="0.3">
      <c r="A343" s="5">
        <f t="shared" si="20"/>
        <v>8</v>
      </c>
      <c r="B343" s="5" t="str">
        <f t="shared" si="21"/>
        <v>Ministry of Housing, Communities and Local Government8</v>
      </c>
      <c r="C343" s="69" t="s">
        <v>751</v>
      </c>
      <c r="D343" s="78" t="s">
        <v>340</v>
      </c>
      <c r="E343" s="34"/>
      <c r="V343" s="36"/>
    </row>
    <row r="344" spans="1:22" ht="24" x14ac:dyDescent="0.3">
      <c r="A344" s="5">
        <f t="shared" si="20"/>
        <v>9</v>
      </c>
      <c r="B344" s="5" t="str">
        <f t="shared" si="21"/>
        <v>Ministry of Housing, Communities and Local Government9</v>
      </c>
      <c r="C344" s="69" t="s">
        <v>751</v>
      </c>
      <c r="D344" s="78" t="s">
        <v>345</v>
      </c>
      <c r="E344" s="34"/>
      <c r="V344" s="36"/>
    </row>
    <row r="345" spans="1:22" ht="24" x14ac:dyDescent="0.3">
      <c r="A345" s="5">
        <f t="shared" si="20"/>
        <v>10</v>
      </c>
      <c r="B345" s="5" t="str">
        <f t="shared" si="21"/>
        <v>Ministry of Housing, Communities and Local Government10</v>
      </c>
      <c r="C345" s="69" t="s">
        <v>751</v>
      </c>
      <c r="D345" s="78" t="s">
        <v>335</v>
      </c>
      <c r="E345" s="34"/>
      <c r="V345" s="36"/>
    </row>
    <row r="346" spans="1:22" ht="24" x14ac:dyDescent="0.3">
      <c r="A346" s="5">
        <f t="shared" si="20"/>
        <v>11</v>
      </c>
      <c r="B346" s="5" t="str">
        <f t="shared" si="21"/>
        <v>Ministry of Housing, Communities and Local Government11</v>
      </c>
      <c r="C346" s="69" t="s">
        <v>751</v>
      </c>
      <c r="D346" s="78" t="s">
        <v>336</v>
      </c>
      <c r="E346" s="34"/>
      <c r="V346" s="36"/>
    </row>
    <row r="347" spans="1:22" ht="24" x14ac:dyDescent="0.3">
      <c r="A347" s="5">
        <f t="shared" si="20"/>
        <v>12</v>
      </c>
      <c r="B347" s="5" t="str">
        <f t="shared" si="21"/>
        <v>Ministry of Housing, Communities and Local Government12</v>
      </c>
      <c r="C347" s="69" t="s">
        <v>751</v>
      </c>
      <c r="D347" s="78" t="s">
        <v>346</v>
      </c>
      <c r="E347" s="34"/>
      <c r="V347" s="36"/>
    </row>
    <row r="348" spans="1:22" ht="24" x14ac:dyDescent="0.3">
      <c r="A348" s="5">
        <f t="shared" si="20"/>
        <v>13</v>
      </c>
      <c r="B348" s="5" t="str">
        <f t="shared" si="21"/>
        <v>Ministry of Housing, Communities and Local Government13</v>
      </c>
      <c r="C348" s="69" t="s">
        <v>751</v>
      </c>
      <c r="D348" s="78" t="s">
        <v>343</v>
      </c>
      <c r="E348" s="34"/>
      <c r="V348" s="36"/>
    </row>
    <row r="349" spans="1:22" ht="24.75" thickBot="1" x14ac:dyDescent="0.35">
      <c r="A349" s="5">
        <f t="shared" si="20"/>
        <v>14</v>
      </c>
      <c r="B349" s="5" t="str">
        <f t="shared" si="21"/>
        <v>Ministry of Housing, Communities and Local Government14</v>
      </c>
      <c r="C349" s="71" t="s">
        <v>751</v>
      </c>
      <c r="D349" s="75" t="s">
        <v>341</v>
      </c>
      <c r="E349" s="34"/>
      <c r="V349" s="36"/>
    </row>
    <row r="350" spans="1:22" x14ac:dyDescent="0.3">
      <c r="A350" s="5">
        <f t="shared" si="20"/>
        <v>1</v>
      </c>
      <c r="B350" s="5" t="str">
        <f t="shared" si="21"/>
        <v>Ministry of Justice1</v>
      </c>
      <c r="C350" s="68" t="s">
        <v>347</v>
      </c>
      <c r="D350" s="79" t="s">
        <v>347</v>
      </c>
      <c r="E350" s="34"/>
      <c r="V350" s="36"/>
    </row>
    <row r="351" spans="1:22" x14ac:dyDescent="0.3">
      <c r="A351" s="5">
        <f t="shared" si="20"/>
        <v>2</v>
      </c>
      <c r="B351" s="5" t="str">
        <f t="shared" si="21"/>
        <v>Ministry of Justice2</v>
      </c>
      <c r="C351" s="69" t="s">
        <v>347</v>
      </c>
      <c r="D351" s="78" t="s">
        <v>370</v>
      </c>
      <c r="E351" s="34"/>
      <c r="V351" s="36"/>
    </row>
    <row r="352" spans="1:22" x14ac:dyDescent="0.3">
      <c r="A352" s="5">
        <f t="shared" si="20"/>
        <v>3</v>
      </c>
      <c r="B352" s="5" t="str">
        <f t="shared" si="21"/>
        <v>Ministry of Justice3</v>
      </c>
      <c r="C352" s="69" t="s">
        <v>347</v>
      </c>
      <c r="D352" s="78" t="s">
        <v>358</v>
      </c>
      <c r="E352" s="34"/>
      <c r="V352" s="36"/>
    </row>
    <row r="353" spans="1:22" x14ac:dyDescent="0.3">
      <c r="A353" s="5">
        <f t="shared" si="20"/>
        <v>4</v>
      </c>
      <c r="B353" s="5" t="str">
        <f t="shared" si="21"/>
        <v>Ministry of Justice4</v>
      </c>
      <c r="C353" s="69" t="s">
        <v>347</v>
      </c>
      <c r="D353" s="78" t="s">
        <v>352</v>
      </c>
      <c r="E353" s="34"/>
      <c r="V353" s="36"/>
    </row>
    <row r="354" spans="1:22" x14ac:dyDescent="0.3">
      <c r="A354" s="5">
        <f t="shared" si="20"/>
        <v>5</v>
      </c>
      <c r="B354" s="5" t="str">
        <f t="shared" si="21"/>
        <v>Ministry of Justice5</v>
      </c>
      <c r="C354" s="69" t="s">
        <v>347</v>
      </c>
      <c r="D354" s="78" t="s">
        <v>359</v>
      </c>
      <c r="E354" s="34"/>
      <c r="V354" s="36"/>
    </row>
    <row r="355" spans="1:22" x14ac:dyDescent="0.3">
      <c r="A355" s="5">
        <f t="shared" si="20"/>
        <v>6</v>
      </c>
      <c r="B355" s="5" t="str">
        <f t="shared" si="21"/>
        <v>Ministry of Justice6</v>
      </c>
      <c r="C355" s="69" t="s">
        <v>347</v>
      </c>
      <c r="D355" s="78" t="s">
        <v>360</v>
      </c>
      <c r="E355" s="34"/>
      <c r="V355" s="36"/>
    </row>
    <row r="356" spans="1:22" x14ac:dyDescent="0.3">
      <c r="A356" s="5">
        <f t="shared" si="20"/>
        <v>7</v>
      </c>
      <c r="B356" s="5" t="str">
        <f t="shared" si="21"/>
        <v>Ministry of Justice7</v>
      </c>
      <c r="C356" s="69" t="s">
        <v>347</v>
      </c>
      <c r="D356" s="78" t="s">
        <v>353</v>
      </c>
      <c r="E356" s="34"/>
      <c r="V356" s="36"/>
    </row>
    <row r="357" spans="1:22" x14ac:dyDescent="0.3">
      <c r="A357" s="5">
        <f t="shared" si="20"/>
        <v>8</v>
      </c>
      <c r="B357" s="5" t="str">
        <f t="shared" si="21"/>
        <v>Ministry of Justice8</v>
      </c>
      <c r="C357" s="69" t="s">
        <v>347</v>
      </c>
      <c r="D357" s="78" t="s">
        <v>348</v>
      </c>
      <c r="E357" s="34"/>
      <c r="V357" s="36"/>
    </row>
    <row r="358" spans="1:22" x14ac:dyDescent="0.3">
      <c r="A358" s="5">
        <f t="shared" si="20"/>
        <v>9</v>
      </c>
      <c r="B358" s="5" t="str">
        <f t="shared" si="21"/>
        <v>Ministry of Justice9</v>
      </c>
      <c r="C358" s="69" t="s">
        <v>347</v>
      </c>
      <c r="D358" s="78" t="s">
        <v>361</v>
      </c>
      <c r="E358" s="35"/>
      <c r="V358" s="36"/>
    </row>
    <row r="359" spans="1:22" x14ac:dyDescent="0.3">
      <c r="A359" s="5">
        <f t="shared" si="20"/>
        <v>10</v>
      </c>
      <c r="B359" s="5" t="str">
        <f t="shared" si="21"/>
        <v>Ministry of Justice10</v>
      </c>
      <c r="C359" s="69" t="s">
        <v>347</v>
      </c>
      <c r="D359" s="78" t="s">
        <v>362</v>
      </c>
      <c r="E359" s="35"/>
      <c r="V359" s="36"/>
    </row>
    <row r="360" spans="1:22" x14ac:dyDescent="0.3">
      <c r="A360" s="5">
        <f t="shared" si="20"/>
        <v>11</v>
      </c>
      <c r="B360" s="5" t="str">
        <f t="shared" si="21"/>
        <v>Ministry of Justice11</v>
      </c>
      <c r="C360" s="69" t="s">
        <v>347</v>
      </c>
      <c r="D360" s="78" t="s">
        <v>363</v>
      </c>
      <c r="E360" s="35"/>
      <c r="V360" s="36"/>
    </row>
    <row r="361" spans="1:22" x14ac:dyDescent="0.3">
      <c r="A361" s="5">
        <f t="shared" si="20"/>
        <v>12</v>
      </c>
      <c r="B361" s="5" t="str">
        <f t="shared" si="21"/>
        <v>Ministry of Justice12</v>
      </c>
      <c r="C361" s="69" t="s">
        <v>347</v>
      </c>
      <c r="D361" s="78" t="s">
        <v>349</v>
      </c>
      <c r="E361" s="35"/>
      <c r="V361" s="36"/>
    </row>
    <row r="362" spans="1:22" x14ac:dyDescent="0.3">
      <c r="A362" s="5">
        <f t="shared" si="20"/>
        <v>13</v>
      </c>
      <c r="B362" s="5" t="str">
        <f t="shared" si="21"/>
        <v>Ministry of Justice13</v>
      </c>
      <c r="C362" s="69" t="s">
        <v>347</v>
      </c>
      <c r="D362" s="78" t="s">
        <v>753</v>
      </c>
      <c r="E362" s="35"/>
      <c r="V362" s="36"/>
    </row>
    <row r="363" spans="1:22" x14ac:dyDescent="0.3">
      <c r="A363" s="5">
        <f t="shared" si="20"/>
        <v>14</v>
      </c>
      <c r="B363" s="5" t="str">
        <f t="shared" si="21"/>
        <v>Ministry of Justice14</v>
      </c>
      <c r="C363" s="69" t="s">
        <v>347</v>
      </c>
      <c r="D363" s="78" t="s">
        <v>371</v>
      </c>
      <c r="E363" s="35"/>
      <c r="V363" s="36"/>
    </row>
    <row r="364" spans="1:22" x14ac:dyDescent="0.3">
      <c r="A364" s="5">
        <f t="shared" si="20"/>
        <v>15</v>
      </c>
      <c r="B364" s="5" t="str">
        <f t="shared" si="21"/>
        <v>Ministry of Justice15</v>
      </c>
      <c r="C364" s="80" t="s">
        <v>347</v>
      </c>
      <c r="D364" s="78" t="s">
        <v>372</v>
      </c>
      <c r="E364" s="35"/>
      <c r="V364" s="36"/>
    </row>
    <row r="365" spans="1:22" x14ac:dyDescent="0.3">
      <c r="A365" s="5">
        <f t="shared" si="20"/>
        <v>16</v>
      </c>
      <c r="B365" s="5" t="str">
        <f t="shared" si="21"/>
        <v>Ministry of Justice16</v>
      </c>
      <c r="C365" s="69" t="s">
        <v>347</v>
      </c>
      <c r="D365" s="78" t="s">
        <v>364</v>
      </c>
      <c r="E365" s="35"/>
      <c r="V365" s="36"/>
    </row>
    <row r="366" spans="1:22" x14ac:dyDescent="0.3">
      <c r="A366" s="5">
        <f t="shared" si="20"/>
        <v>17</v>
      </c>
      <c r="B366" s="5" t="str">
        <f t="shared" si="21"/>
        <v>Ministry of Justice17</v>
      </c>
      <c r="C366" s="69" t="s">
        <v>347</v>
      </c>
      <c r="D366" s="78" t="s">
        <v>373</v>
      </c>
      <c r="E366" s="35"/>
      <c r="V366" s="36"/>
    </row>
    <row r="367" spans="1:22" x14ac:dyDescent="0.3">
      <c r="A367" s="5">
        <f t="shared" si="20"/>
        <v>18</v>
      </c>
      <c r="B367" s="5" t="str">
        <f t="shared" si="21"/>
        <v>Ministry of Justice18</v>
      </c>
      <c r="C367" s="69" t="s">
        <v>347</v>
      </c>
      <c r="D367" s="78" t="s">
        <v>365</v>
      </c>
      <c r="E367" s="35"/>
      <c r="V367" s="36"/>
    </row>
    <row r="368" spans="1:22" x14ac:dyDescent="0.3">
      <c r="A368" s="5">
        <f t="shared" si="20"/>
        <v>19</v>
      </c>
      <c r="B368" s="5" t="str">
        <f t="shared" si="21"/>
        <v>Ministry of Justice19</v>
      </c>
      <c r="C368" s="69" t="s">
        <v>347</v>
      </c>
      <c r="D368" s="78" t="s">
        <v>374</v>
      </c>
      <c r="E368" s="35"/>
      <c r="V368" s="36"/>
    </row>
    <row r="369" spans="1:22" x14ac:dyDescent="0.3">
      <c r="A369" s="5">
        <f t="shared" si="20"/>
        <v>20</v>
      </c>
      <c r="B369" s="5" t="str">
        <f t="shared" si="21"/>
        <v>Ministry of Justice20</v>
      </c>
      <c r="C369" s="69" t="s">
        <v>347</v>
      </c>
      <c r="D369" s="78" t="s">
        <v>354</v>
      </c>
      <c r="E369" s="34"/>
      <c r="V369" s="36"/>
    </row>
    <row r="370" spans="1:22" x14ac:dyDescent="0.3">
      <c r="A370" s="5">
        <f t="shared" si="20"/>
        <v>21</v>
      </c>
      <c r="B370" s="5" t="str">
        <f t="shared" si="21"/>
        <v>Ministry of Justice21</v>
      </c>
      <c r="C370" s="69" t="s">
        <v>347</v>
      </c>
      <c r="D370" s="78" t="s">
        <v>375</v>
      </c>
      <c r="E370" s="35"/>
      <c r="V370" s="36"/>
    </row>
    <row r="371" spans="1:22" x14ac:dyDescent="0.3">
      <c r="A371" s="5">
        <f t="shared" si="20"/>
        <v>22</v>
      </c>
      <c r="B371" s="5" t="str">
        <f t="shared" si="21"/>
        <v>Ministry of Justice22</v>
      </c>
      <c r="C371" s="69" t="s">
        <v>347</v>
      </c>
      <c r="D371" s="78" t="s">
        <v>366</v>
      </c>
      <c r="E371" s="35"/>
      <c r="V371" s="36"/>
    </row>
    <row r="372" spans="1:22" x14ac:dyDescent="0.3">
      <c r="A372" s="5">
        <f t="shared" si="20"/>
        <v>23</v>
      </c>
      <c r="B372" s="5" t="str">
        <f t="shared" si="21"/>
        <v>Ministry of Justice23</v>
      </c>
      <c r="C372" s="69" t="s">
        <v>347</v>
      </c>
      <c r="D372" s="78" t="s">
        <v>350</v>
      </c>
      <c r="E372" s="35"/>
      <c r="V372" s="36"/>
    </row>
    <row r="373" spans="1:22" x14ac:dyDescent="0.3">
      <c r="A373" s="5">
        <f t="shared" si="20"/>
        <v>24</v>
      </c>
      <c r="B373" s="5" t="str">
        <f t="shared" si="21"/>
        <v>Ministry of Justice24</v>
      </c>
      <c r="C373" s="69" t="s">
        <v>347</v>
      </c>
      <c r="D373" s="78" t="s">
        <v>355</v>
      </c>
      <c r="E373" s="35"/>
      <c r="V373" s="36"/>
    </row>
    <row r="374" spans="1:22" x14ac:dyDescent="0.3">
      <c r="A374" s="5">
        <f t="shared" si="20"/>
        <v>25</v>
      </c>
      <c r="B374" s="5" t="str">
        <f t="shared" si="21"/>
        <v>Ministry of Justice25</v>
      </c>
      <c r="C374" s="69" t="s">
        <v>347</v>
      </c>
      <c r="D374" s="78" t="s">
        <v>351</v>
      </c>
      <c r="E374" s="35"/>
      <c r="V374" s="36"/>
    </row>
    <row r="375" spans="1:22" x14ac:dyDescent="0.3">
      <c r="A375" s="5">
        <f t="shared" si="20"/>
        <v>26</v>
      </c>
      <c r="B375" s="5" t="str">
        <f t="shared" si="21"/>
        <v>Ministry of Justice26</v>
      </c>
      <c r="C375" s="69" t="s">
        <v>347</v>
      </c>
      <c r="D375" s="78" t="s">
        <v>377</v>
      </c>
      <c r="E375" s="35"/>
      <c r="V375" s="36"/>
    </row>
    <row r="376" spans="1:22" x14ac:dyDescent="0.3">
      <c r="A376" s="5">
        <f t="shared" si="20"/>
        <v>27</v>
      </c>
      <c r="B376" s="5" t="str">
        <f t="shared" si="21"/>
        <v>Ministry of Justice27</v>
      </c>
      <c r="C376" s="69" t="s">
        <v>347</v>
      </c>
      <c r="D376" s="78" t="s">
        <v>356</v>
      </c>
      <c r="E376" s="35"/>
      <c r="V376" s="36"/>
    </row>
    <row r="377" spans="1:22" x14ac:dyDescent="0.3">
      <c r="A377" s="5">
        <f t="shared" si="20"/>
        <v>28</v>
      </c>
      <c r="B377" s="5" t="str">
        <f t="shared" si="21"/>
        <v>Ministry of Justice28</v>
      </c>
      <c r="C377" s="69" t="s">
        <v>347</v>
      </c>
      <c r="D377" s="78" t="s">
        <v>367</v>
      </c>
      <c r="E377" s="35"/>
      <c r="V377" s="36"/>
    </row>
    <row r="378" spans="1:22" x14ac:dyDescent="0.3">
      <c r="A378" s="5">
        <f t="shared" si="20"/>
        <v>29</v>
      </c>
      <c r="B378" s="5" t="str">
        <f t="shared" si="21"/>
        <v>Ministry of Justice29</v>
      </c>
      <c r="C378" s="69" t="s">
        <v>347</v>
      </c>
      <c r="D378" s="78" t="s">
        <v>378</v>
      </c>
      <c r="E378" s="35"/>
      <c r="V378" s="36"/>
    </row>
    <row r="379" spans="1:22" x14ac:dyDescent="0.3">
      <c r="A379" s="5">
        <f t="shared" si="20"/>
        <v>30</v>
      </c>
      <c r="B379" s="5" t="str">
        <f t="shared" si="21"/>
        <v>Ministry of Justice30</v>
      </c>
      <c r="C379" s="69" t="s">
        <v>347</v>
      </c>
      <c r="D379" s="78" t="s">
        <v>368</v>
      </c>
      <c r="E379" s="35"/>
      <c r="V379" s="36"/>
    </row>
    <row r="380" spans="1:22" x14ac:dyDescent="0.3">
      <c r="A380" s="5">
        <f t="shared" si="20"/>
        <v>31</v>
      </c>
      <c r="B380" s="5" t="str">
        <f t="shared" si="21"/>
        <v>Ministry of Justice31</v>
      </c>
      <c r="C380" s="69" t="s">
        <v>347</v>
      </c>
      <c r="D380" s="78" t="s">
        <v>376</v>
      </c>
      <c r="E380" s="35"/>
      <c r="V380" s="36"/>
    </row>
    <row r="381" spans="1:22" x14ac:dyDescent="0.3">
      <c r="A381" s="5">
        <f t="shared" si="20"/>
        <v>32</v>
      </c>
      <c r="B381" s="5" t="str">
        <f t="shared" si="21"/>
        <v>Ministry of Justice32</v>
      </c>
      <c r="C381" s="69" t="s">
        <v>347</v>
      </c>
      <c r="D381" s="78" t="s">
        <v>369</v>
      </c>
      <c r="E381" s="35"/>
      <c r="V381" s="36"/>
    </row>
    <row r="382" spans="1:22" x14ac:dyDescent="0.3">
      <c r="A382" s="5">
        <f t="shared" si="20"/>
        <v>33</v>
      </c>
      <c r="B382" s="5" t="str">
        <f t="shared" si="21"/>
        <v>Ministry of Justice33</v>
      </c>
      <c r="C382" s="69" t="s">
        <v>347</v>
      </c>
      <c r="D382" s="78" t="s">
        <v>379</v>
      </c>
      <c r="E382" s="35"/>
      <c r="V382" s="36"/>
    </row>
    <row r="383" spans="1:22" ht="17.25" thickBot="1" x14ac:dyDescent="0.35">
      <c r="A383" s="5">
        <f t="shared" si="20"/>
        <v>34</v>
      </c>
      <c r="B383" s="5" t="str">
        <f t="shared" si="21"/>
        <v>Ministry of Justice34</v>
      </c>
      <c r="C383" s="71" t="s">
        <v>347</v>
      </c>
      <c r="D383" s="75" t="s">
        <v>357</v>
      </c>
      <c r="E383" s="35"/>
      <c r="V383" s="36"/>
    </row>
    <row r="384" spans="1:22" ht="17.25" thickBot="1" x14ac:dyDescent="0.35">
      <c r="A384" s="5">
        <f t="shared" si="20"/>
        <v>1</v>
      </c>
      <c r="B384" s="5" t="str">
        <f t="shared" si="21"/>
        <v>National Crime Agency1</v>
      </c>
      <c r="C384" s="76" t="s">
        <v>402</v>
      </c>
      <c r="D384" s="77" t="s">
        <v>402</v>
      </c>
      <c r="E384" s="35"/>
      <c r="V384" s="36"/>
    </row>
    <row r="385" spans="1:22" x14ac:dyDescent="0.3">
      <c r="A385" s="5">
        <f t="shared" si="20"/>
        <v>1</v>
      </c>
      <c r="B385" s="5" t="str">
        <f t="shared" si="21"/>
        <v>Northern Ireland Office1</v>
      </c>
      <c r="C385" s="68" t="s">
        <v>380</v>
      </c>
      <c r="D385" s="79" t="s">
        <v>380</v>
      </c>
      <c r="E385" s="35"/>
      <c r="V385" s="36"/>
    </row>
    <row r="386" spans="1:22" x14ac:dyDescent="0.3">
      <c r="A386" s="5">
        <f t="shared" si="20"/>
        <v>2</v>
      </c>
      <c r="B386" s="5" t="str">
        <f t="shared" si="21"/>
        <v>Northern Ireland Office2</v>
      </c>
      <c r="C386" s="69" t="s">
        <v>380</v>
      </c>
      <c r="D386" s="78" t="s">
        <v>383</v>
      </c>
      <c r="E386" s="35"/>
      <c r="V386" s="36"/>
    </row>
    <row r="387" spans="1:22" x14ac:dyDescent="0.3">
      <c r="A387" s="5">
        <f t="shared" si="20"/>
        <v>3</v>
      </c>
      <c r="B387" s="5" t="str">
        <f t="shared" si="21"/>
        <v>Northern Ireland Office3</v>
      </c>
      <c r="C387" s="69" t="s">
        <v>380</v>
      </c>
      <c r="D387" s="78" t="s">
        <v>381</v>
      </c>
      <c r="E387" s="35"/>
      <c r="V387" s="36"/>
    </row>
    <row r="388" spans="1:22" ht="17.25" thickBot="1" x14ac:dyDescent="0.35">
      <c r="A388" s="5">
        <f t="shared" si="20"/>
        <v>4</v>
      </c>
      <c r="B388" s="5" t="str">
        <f t="shared" si="21"/>
        <v>Northern Ireland Office4</v>
      </c>
      <c r="C388" s="71" t="s">
        <v>380</v>
      </c>
      <c r="D388" s="75" t="s">
        <v>382</v>
      </c>
      <c r="E388" s="35"/>
      <c r="V388" s="36"/>
    </row>
    <row r="389" spans="1:22" ht="17.25" thickBot="1" x14ac:dyDescent="0.35">
      <c r="A389" s="5">
        <f t="shared" si="20"/>
        <v>1</v>
      </c>
      <c r="B389" s="5" t="str">
        <f t="shared" si="21"/>
        <v>National Savings and Investments1</v>
      </c>
      <c r="C389" s="76" t="s">
        <v>754</v>
      </c>
      <c r="D389" s="77" t="s">
        <v>754</v>
      </c>
      <c r="E389" s="36"/>
      <c r="V389" s="36"/>
    </row>
    <row r="390" spans="1:22" ht="17.25" thickBot="1" x14ac:dyDescent="0.35">
      <c r="A390" s="5">
        <f t="shared" ref="A390:A453" si="22">IF(C390&lt;&gt;C389,1,A389+1)</f>
        <v>1</v>
      </c>
      <c r="B390" s="5" t="str">
        <f t="shared" ref="B390:B454" si="23">C390&amp;A390</f>
        <v>Office for Communications1</v>
      </c>
      <c r="C390" s="76" t="s">
        <v>755</v>
      </c>
      <c r="D390" s="77" t="s">
        <v>755</v>
      </c>
      <c r="E390" s="36"/>
      <c r="V390" s="36"/>
    </row>
    <row r="391" spans="1:22" ht="17.25" thickBot="1" x14ac:dyDescent="0.35">
      <c r="A391" s="5">
        <f t="shared" si="22"/>
        <v>1</v>
      </c>
      <c r="B391" s="5" t="str">
        <f t="shared" si="23"/>
        <v>Office of the Advocate General for Scotland1</v>
      </c>
      <c r="C391" s="76" t="s">
        <v>384</v>
      </c>
      <c r="D391" s="77" t="s">
        <v>384</v>
      </c>
      <c r="E391" s="36"/>
      <c r="V391" s="36"/>
    </row>
    <row r="392" spans="1:22" x14ac:dyDescent="0.3">
      <c r="A392" s="5">
        <f t="shared" si="22"/>
        <v>1</v>
      </c>
      <c r="B392" s="5" t="str">
        <f t="shared" si="23"/>
        <v>Office of the Secretary of State for Scotland1</v>
      </c>
      <c r="C392" s="68" t="s">
        <v>385</v>
      </c>
      <c r="D392" s="79" t="s">
        <v>385</v>
      </c>
      <c r="E392" s="36"/>
      <c r="V392" s="36"/>
    </row>
    <row r="393" spans="1:22" ht="17.25" thickBot="1" x14ac:dyDescent="0.35">
      <c r="A393" s="5">
        <f t="shared" si="22"/>
        <v>2</v>
      </c>
      <c r="B393" s="5" t="str">
        <f t="shared" si="23"/>
        <v>Office of the Secretary of State for Scotland2</v>
      </c>
      <c r="C393" s="71" t="s">
        <v>385</v>
      </c>
      <c r="D393" s="81" t="s">
        <v>386</v>
      </c>
      <c r="E393" s="36"/>
      <c r="V393" s="36"/>
    </row>
    <row r="394" spans="1:22" ht="17.25" thickBot="1" x14ac:dyDescent="0.35">
      <c r="A394" s="5">
        <f t="shared" si="22"/>
        <v>1</v>
      </c>
      <c r="B394" s="5" t="str">
        <f t="shared" si="23"/>
        <v>Office of the Secretary of State for Wales 1</v>
      </c>
      <c r="C394" s="76" t="s">
        <v>756</v>
      </c>
      <c r="D394" s="77" t="s">
        <v>756</v>
      </c>
      <c r="E394" s="36"/>
      <c r="V394" s="36"/>
    </row>
    <row r="395" spans="1:22" ht="17.25" thickBot="1" x14ac:dyDescent="0.35">
      <c r="A395" s="5">
        <f t="shared" si="22"/>
        <v>1</v>
      </c>
      <c r="B395" s="5" t="str">
        <f t="shared" si="23"/>
        <v>Office of Gas and Electricity Markets1</v>
      </c>
      <c r="C395" s="76" t="s">
        <v>757</v>
      </c>
      <c r="D395" s="77" t="s">
        <v>757</v>
      </c>
      <c r="E395" s="36"/>
      <c r="V395" s="36"/>
    </row>
    <row r="396" spans="1:22" ht="24.75" thickBot="1" x14ac:dyDescent="0.35">
      <c r="A396" s="5">
        <f t="shared" si="22"/>
        <v>1</v>
      </c>
      <c r="B396" s="5" t="str">
        <f t="shared" si="23"/>
        <v>Office of Qualifications and Examinations Regulation1</v>
      </c>
      <c r="C396" s="76" t="s">
        <v>758</v>
      </c>
      <c r="D396" s="77" t="s">
        <v>758</v>
      </c>
      <c r="E396" s="36"/>
      <c r="V396" s="36"/>
    </row>
    <row r="397" spans="1:22" ht="24.75" thickBot="1" x14ac:dyDescent="0.35">
      <c r="A397" s="5">
        <f t="shared" si="22"/>
        <v>1</v>
      </c>
      <c r="B397" s="5" t="str">
        <f t="shared" si="23"/>
        <v>Office for Standards in Education, Children's Services, and Skills1</v>
      </c>
      <c r="C397" s="76" t="s">
        <v>759</v>
      </c>
      <c r="D397" s="77" t="s">
        <v>759</v>
      </c>
      <c r="E397" s="36"/>
      <c r="V397" s="36"/>
    </row>
    <row r="398" spans="1:22" ht="17.25" thickBot="1" x14ac:dyDescent="0.35">
      <c r="A398" s="5">
        <f t="shared" si="22"/>
        <v>1</v>
      </c>
      <c r="B398" s="5" t="str">
        <f t="shared" si="23"/>
        <v>Post Office1</v>
      </c>
      <c r="C398" s="84" t="s">
        <v>760</v>
      </c>
      <c r="D398" s="77" t="s">
        <v>760</v>
      </c>
      <c r="E398" s="36"/>
      <c r="V398" s="36"/>
    </row>
    <row r="399" spans="1:22" ht="17.25" thickBot="1" x14ac:dyDescent="0.35">
      <c r="A399" s="5">
        <f t="shared" si="22"/>
        <v>1</v>
      </c>
      <c r="B399" s="5" t="str">
        <f t="shared" si="23"/>
        <v>Public Health England1</v>
      </c>
      <c r="C399" s="76" t="s">
        <v>229</v>
      </c>
      <c r="D399" s="77" t="s">
        <v>229</v>
      </c>
      <c r="E399" s="36"/>
      <c r="V399" s="36"/>
    </row>
    <row r="400" spans="1:22" ht="17.25" thickBot="1" x14ac:dyDescent="0.35">
      <c r="A400" s="5">
        <f t="shared" si="22"/>
        <v>1</v>
      </c>
      <c r="B400" s="5" t="str">
        <f t="shared" si="23"/>
        <v>Supreme Court of the United Kingdom1</v>
      </c>
      <c r="C400" s="76" t="s">
        <v>403</v>
      </c>
      <c r="D400" s="77" t="s">
        <v>403</v>
      </c>
      <c r="E400" s="36"/>
      <c r="V400" s="36"/>
    </row>
    <row r="401" spans="1:22" ht="17.25" thickBot="1" x14ac:dyDescent="0.35">
      <c r="A401" s="5">
        <f t="shared" si="22"/>
        <v>1</v>
      </c>
      <c r="B401" s="5" t="str">
        <f t="shared" si="23"/>
        <v>The Charity Commission1</v>
      </c>
      <c r="C401" s="76" t="s">
        <v>389</v>
      </c>
      <c r="D401" s="77" t="s">
        <v>389</v>
      </c>
      <c r="E401" s="36"/>
      <c r="V401" s="36"/>
    </row>
    <row r="402" spans="1:22" x14ac:dyDescent="0.3">
      <c r="A402" s="5">
        <f t="shared" si="22"/>
        <v>1</v>
      </c>
      <c r="B402" s="5" t="str">
        <f t="shared" si="23"/>
        <v>UK Export Finance1</v>
      </c>
      <c r="C402" s="68" t="s">
        <v>387</v>
      </c>
      <c r="D402" s="79" t="s">
        <v>387</v>
      </c>
      <c r="E402" s="36"/>
      <c r="V402" s="36"/>
    </row>
    <row r="403" spans="1:22" ht="17.25" thickBot="1" x14ac:dyDescent="0.35">
      <c r="A403" s="5">
        <f t="shared" si="22"/>
        <v>2</v>
      </c>
      <c r="B403" s="5" t="str">
        <f t="shared" si="23"/>
        <v>UK Export Finance2</v>
      </c>
      <c r="C403" s="83" t="s">
        <v>387</v>
      </c>
      <c r="D403" s="75" t="s">
        <v>388</v>
      </c>
      <c r="E403" s="36"/>
      <c r="V403" s="36"/>
    </row>
    <row r="404" spans="1:22" x14ac:dyDescent="0.3">
      <c r="A404" s="5">
        <f t="shared" si="22"/>
        <v>1</v>
      </c>
      <c r="B404" s="5" t="str">
        <f t="shared" si="23"/>
        <v>UK Statistics Authority1</v>
      </c>
      <c r="C404" s="68" t="s">
        <v>404</v>
      </c>
      <c r="D404" s="79" t="s">
        <v>404</v>
      </c>
      <c r="E404" s="36"/>
      <c r="V404" s="36"/>
    </row>
    <row r="405" spans="1:22" ht="17.25" thickBot="1" x14ac:dyDescent="0.35">
      <c r="A405" s="5">
        <f t="shared" si="22"/>
        <v>2</v>
      </c>
      <c r="B405" s="5" t="str">
        <f t="shared" si="23"/>
        <v>UK Statistics Authority2</v>
      </c>
      <c r="C405" s="71" t="s">
        <v>404</v>
      </c>
      <c r="D405" s="75" t="s">
        <v>405</v>
      </c>
      <c r="E405" s="36"/>
      <c r="V405" s="36"/>
    </row>
    <row r="406" spans="1:22" ht="17.25" thickBot="1" x14ac:dyDescent="0.35">
      <c r="A406" s="5">
        <f t="shared" si="22"/>
        <v>1</v>
      </c>
      <c r="B406" s="5" t="str">
        <f t="shared" si="23"/>
        <v>Financial Conduct Authority1</v>
      </c>
      <c r="C406" s="76" t="s">
        <v>272</v>
      </c>
      <c r="D406" s="77" t="s">
        <v>272</v>
      </c>
      <c r="E406" s="36"/>
      <c r="V406" s="36"/>
    </row>
    <row r="407" spans="1:22" x14ac:dyDescent="0.3">
      <c r="A407" s="5">
        <f t="shared" si="22"/>
        <v>1</v>
      </c>
      <c r="B407" s="5" t="str">
        <f t="shared" si="23"/>
        <v>ALB / Public Body / Other1</v>
      </c>
      <c r="C407" s="68" t="s">
        <v>761</v>
      </c>
      <c r="D407" s="79" t="s">
        <v>761</v>
      </c>
      <c r="E407" s="36"/>
      <c r="V407" s="36"/>
    </row>
    <row r="408" spans="1:22" x14ac:dyDescent="0.3">
      <c r="A408" s="5">
        <f t="shared" si="22"/>
        <v>2</v>
      </c>
      <c r="B408" s="5" t="str">
        <f t="shared" si="23"/>
        <v>ALB / Public Body / Other2</v>
      </c>
      <c r="C408" s="69" t="s">
        <v>761</v>
      </c>
      <c r="D408" s="85" t="s">
        <v>762</v>
      </c>
      <c r="E408" s="36"/>
      <c r="V408" s="36"/>
    </row>
    <row r="409" spans="1:22" x14ac:dyDescent="0.3">
      <c r="A409" s="5">
        <f t="shared" si="22"/>
        <v>3</v>
      </c>
      <c r="B409" s="5" t="str">
        <f t="shared" si="23"/>
        <v>ALB / Public Body / Other3</v>
      </c>
      <c r="C409" s="69" t="s">
        <v>761</v>
      </c>
      <c r="D409" s="78" t="s">
        <v>407</v>
      </c>
      <c r="E409" s="36"/>
      <c r="V409" s="36"/>
    </row>
    <row r="410" spans="1:22" x14ac:dyDescent="0.3">
      <c r="A410" s="5">
        <f t="shared" si="22"/>
        <v>4</v>
      </c>
      <c r="B410" s="5" t="str">
        <f t="shared" si="23"/>
        <v>ALB / Public Body / Other4</v>
      </c>
      <c r="C410" s="69" t="s">
        <v>761</v>
      </c>
      <c r="D410" s="78" t="s">
        <v>406</v>
      </c>
      <c r="E410" s="36"/>
      <c r="V410" s="36"/>
    </row>
    <row r="411" spans="1:22" x14ac:dyDescent="0.3">
      <c r="A411" s="5">
        <f t="shared" si="22"/>
        <v>5</v>
      </c>
      <c r="B411" s="5" t="str">
        <f t="shared" si="23"/>
        <v>ALB / Public Body / Other5</v>
      </c>
      <c r="C411" s="69" t="s">
        <v>761</v>
      </c>
      <c r="D411" s="78" t="s">
        <v>408</v>
      </c>
      <c r="E411" s="36"/>
      <c r="V411" s="36"/>
    </row>
    <row r="412" spans="1:22" ht="18.600000000000001" customHeight="1" x14ac:dyDescent="0.3">
      <c r="A412" s="5">
        <f t="shared" si="22"/>
        <v>6</v>
      </c>
      <c r="B412" s="5" t="str">
        <f t="shared" si="23"/>
        <v>ALB / Public Body / Other6</v>
      </c>
      <c r="C412" s="69" t="s">
        <v>761</v>
      </c>
      <c r="D412" s="78" t="s">
        <v>409</v>
      </c>
      <c r="E412" s="36"/>
      <c r="V412" s="36"/>
    </row>
    <row r="413" spans="1:22" x14ac:dyDescent="0.3">
      <c r="A413" s="5">
        <f t="shared" si="22"/>
        <v>7</v>
      </c>
      <c r="B413" s="5" t="str">
        <f t="shared" si="23"/>
        <v>ALB / Public Body / Other7</v>
      </c>
      <c r="C413" s="69" t="s">
        <v>761</v>
      </c>
      <c r="D413" s="85" t="s">
        <v>466</v>
      </c>
      <c r="E413" s="36"/>
      <c r="V413" s="36"/>
    </row>
    <row r="414" spans="1:22" x14ac:dyDescent="0.3">
      <c r="A414" s="5">
        <f t="shared" si="22"/>
        <v>8</v>
      </c>
      <c r="B414" s="5" t="str">
        <f t="shared" si="23"/>
        <v>ALB / Public Body / Other8</v>
      </c>
      <c r="C414" s="69" t="s">
        <v>761</v>
      </c>
      <c r="D414" s="85" t="s">
        <v>467</v>
      </c>
      <c r="E414" s="36"/>
      <c r="V414" s="36"/>
    </row>
    <row r="415" spans="1:22" x14ac:dyDescent="0.3">
      <c r="A415" s="5">
        <f t="shared" si="22"/>
        <v>9</v>
      </c>
      <c r="B415" s="5" t="str">
        <f t="shared" si="23"/>
        <v>ALB / Public Body / Other9</v>
      </c>
      <c r="C415" s="69" t="s">
        <v>761</v>
      </c>
      <c r="D415" s="85" t="s">
        <v>468</v>
      </c>
      <c r="E415" s="36"/>
      <c r="V415" s="36"/>
    </row>
    <row r="416" spans="1:22" x14ac:dyDescent="0.3">
      <c r="A416" s="5">
        <f t="shared" si="22"/>
        <v>10</v>
      </c>
      <c r="B416" s="5" t="str">
        <f t="shared" si="23"/>
        <v>ALB / Public Body / Other10</v>
      </c>
      <c r="C416" s="69" t="s">
        <v>761</v>
      </c>
      <c r="D416" s="78" t="s">
        <v>410</v>
      </c>
      <c r="E416" s="36"/>
      <c r="V416" s="36"/>
    </row>
    <row r="417" spans="1:22" x14ac:dyDescent="0.3">
      <c r="A417" s="5">
        <f t="shared" si="22"/>
        <v>11</v>
      </c>
      <c r="B417" s="5" t="str">
        <f t="shared" si="23"/>
        <v>ALB / Public Body / Other11</v>
      </c>
      <c r="C417" s="69" t="s">
        <v>761</v>
      </c>
      <c r="D417" s="85" t="s">
        <v>469</v>
      </c>
      <c r="E417" s="36"/>
      <c r="V417" s="36"/>
    </row>
    <row r="418" spans="1:22" x14ac:dyDescent="0.3">
      <c r="A418" s="5">
        <f t="shared" si="22"/>
        <v>12</v>
      </c>
      <c r="B418" s="5" t="str">
        <f t="shared" si="23"/>
        <v>ALB / Public Body / Other12</v>
      </c>
      <c r="C418" s="69" t="s">
        <v>761</v>
      </c>
      <c r="D418" s="78" t="s">
        <v>411</v>
      </c>
      <c r="E418" s="36"/>
      <c r="V418" s="36"/>
    </row>
    <row r="419" spans="1:22" x14ac:dyDescent="0.3">
      <c r="A419" s="5">
        <f t="shared" si="22"/>
        <v>13</v>
      </c>
      <c r="B419" s="5" t="str">
        <f t="shared" si="23"/>
        <v>ALB / Public Body / Other13</v>
      </c>
      <c r="C419" s="69" t="s">
        <v>761</v>
      </c>
      <c r="D419" s="85" t="s">
        <v>763</v>
      </c>
      <c r="E419" s="36"/>
      <c r="V419" s="36"/>
    </row>
    <row r="420" spans="1:22" x14ac:dyDescent="0.3">
      <c r="A420" s="5">
        <f t="shared" si="22"/>
        <v>14</v>
      </c>
      <c r="B420" s="5" t="str">
        <f t="shared" si="23"/>
        <v>ALB / Public Body / Other14</v>
      </c>
      <c r="C420" s="69" t="s">
        <v>761</v>
      </c>
      <c r="D420" s="85" t="s">
        <v>470</v>
      </c>
      <c r="E420" s="36"/>
      <c r="V420" s="36"/>
    </row>
    <row r="421" spans="1:22" x14ac:dyDescent="0.3">
      <c r="A421" s="5">
        <f t="shared" si="22"/>
        <v>15</v>
      </c>
      <c r="B421" s="5" t="str">
        <f t="shared" si="23"/>
        <v>ALB / Public Body / Other15</v>
      </c>
      <c r="C421" s="69" t="s">
        <v>761</v>
      </c>
      <c r="D421" s="85" t="s">
        <v>471</v>
      </c>
      <c r="E421" s="36"/>
      <c r="V421" s="36"/>
    </row>
    <row r="422" spans="1:22" x14ac:dyDescent="0.3">
      <c r="A422" s="5">
        <f t="shared" si="22"/>
        <v>16</v>
      </c>
      <c r="B422" s="5" t="str">
        <f t="shared" si="23"/>
        <v>ALB / Public Body / Other16</v>
      </c>
      <c r="C422" s="69" t="s">
        <v>761</v>
      </c>
      <c r="D422" s="85" t="s">
        <v>472</v>
      </c>
      <c r="E422" s="36"/>
      <c r="V422" s="36"/>
    </row>
    <row r="423" spans="1:22" x14ac:dyDescent="0.3">
      <c r="A423" s="5">
        <f t="shared" si="22"/>
        <v>17</v>
      </c>
      <c r="B423" s="5" t="str">
        <f t="shared" si="23"/>
        <v>ALB / Public Body / Other17</v>
      </c>
      <c r="C423" s="69" t="s">
        <v>761</v>
      </c>
      <c r="D423" s="85" t="s">
        <v>473</v>
      </c>
      <c r="E423" s="36"/>
      <c r="V423" s="36"/>
    </row>
    <row r="424" spans="1:22" x14ac:dyDescent="0.3">
      <c r="A424" s="5">
        <f t="shared" si="22"/>
        <v>18</v>
      </c>
      <c r="B424" s="5" t="str">
        <f t="shared" si="23"/>
        <v>ALB / Public Body / Other18</v>
      </c>
      <c r="C424" s="69" t="s">
        <v>761</v>
      </c>
      <c r="D424" s="85" t="s">
        <v>474</v>
      </c>
      <c r="E424" s="36"/>
      <c r="V424" s="36"/>
    </row>
    <row r="425" spans="1:22" x14ac:dyDescent="0.3">
      <c r="A425" s="5">
        <f t="shared" si="22"/>
        <v>19</v>
      </c>
      <c r="B425" s="5" t="str">
        <f t="shared" si="23"/>
        <v>ALB / Public Body / Other19</v>
      </c>
      <c r="C425" s="69" t="s">
        <v>761</v>
      </c>
      <c r="D425" s="85" t="s">
        <v>475</v>
      </c>
      <c r="E425" s="36"/>
      <c r="V425" s="36"/>
    </row>
    <row r="426" spans="1:22" x14ac:dyDescent="0.3">
      <c r="A426" s="5">
        <f t="shared" si="22"/>
        <v>20</v>
      </c>
      <c r="B426" s="5" t="str">
        <f t="shared" si="23"/>
        <v>ALB / Public Body / Other20</v>
      </c>
      <c r="C426" s="69" t="s">
        <v>761</v>
      </c>
      <c r="D426" s="73" t="s">
        <v>412</v>
      </c>
      <c r="E426" s="36"/>
      <c r="V426" s="36"/>
    </row>
    <row r="427" spans="1:22" x14ac:dyDescent="0.3">
      <c r="A427" s="5">
        <f t="shared" si="22"/>
        <v>21</v>
      </c>
      <c r="B427" s="5" t="str">
        <f t="shared" ref="B427:B430" si="24">C427&amp;A427</f>
        <v>ALB / Public Body / Other21</v>
      </c>
      <c r="C427" s="69" t="s">
        <v>761</v>
      </c>
      <c r="D427" s="200" t="s">
        <v>893</v>
      </c>
      <c r="E427" s="36"/>
      <c r="V427" s="36"/>
    </row>
    <row r="428" spans="1:22" x14ac:dyDescent="0.3">
      <c r="A428" s="5">
        <f t="shared" si="22"/>
        <v>22</v>
      </c>
      <c r="B428" s="5" t="str">
        <f t="shared" si="24"/>
        <v>ALB / Public Body / Other22</v>
      </c>
      <c r="C428" s="69" t="s">
        <v>761</v>
      </c>
      <c r="D428" s="86" t="s">
        <v>480</v>
      </c>
      <c r="E428" s="36"/>
      <c r="V428" s="36"/>
    </row>
    <row r="429" spans="1:22" x14ac:dyDescent="0.3">
      <c r="A429" s="5">
        <f t="shared" si="22"/>
        <v>23</v>
      </c>
      <c r="B429" s="5" t="str">
        <f t="shared" si="24"/>
        <v>ALB / Public Body / Other23</v>
      </c>
      <c r="C429" s="69" t="s">
        <v>761</v>
      </c>
      <c r="D429" s="86" t="s">
        <v>476</v>
      </c>
      <c r="E429" s="36"/>
      <c r="V429" s="36"/>
    </row>
    <row r="430" spans="1:22" x14ac:dyDescent="0.3">
      <c r="A430" s="5">
        <f t="shared" si="22"/>
        <v>24</v>
      </c>
      <c r="B430" s="5" t="str">
        <f t="shared" si="24"/>
        <v>ALB / Public Body / Other24</v>
      </c>
      <c r="C430" s="69" t="s">
        <v>761</v>
      </c>
      <c r="D430" s="86" t="s">
        <v>477</v>
      </c>
      <c r="E430" s="36"/>
      <c r="V430" s="36"/>
    </row>
    <row r="431" spans="1:22" x14ac:dyDescent="0.3">
      <c r="A431" s="5">
        <f t="shared" si="22"/>
        <v>25</v>
      </c>
      <c r="B431" s="5" t="str">
        <f t="shared" si="23"/>
        <v>ALB / Public Body / Other25</v>
      </c>
      <c r="C431" s="69" t="s">
        <v>761</v>
      </c>
      <c r="D431" s="86" t="s">
        <v>478</v>
      </c>
      <c r="E431" s="36"/>
      <c r="V431" s="36"/>
    </row>
    <row r="432" spans="1:22" x14ac:dyDescent="0.3">
      <c r="A432" s="5">
        <f t="shared" si="22"/>
        <v>26</v>
      </c>
      <c r="B432" s="5" t="str">
        <f t="shared" si="23"/>
        <v>ALB / Public Body / Other26</v>
      </c>
      <c r="C432" s="69" t="s">
        <v>761</v>
      </c>
      <c r="D432" s="86" t="s">
        <v>479</v>
      </c>
      <c r="E432" s="36"/>
      <c r="V432" s="36"/>
    </row>
    <row r="433" spans="1:22" x14ac:dyDescent="0.3">
      <c r="A433" s="5">
        <f t="shared" si="22"/>
        <v>27</v>
      </c>
      <c r="B433" s="5" t="str">
        <f t="shared" si="23"/>
        <v>ALB / Public Body / Other27</v>
      </c>
      <c r="C433" s="69" t="s">
        <v>761</v>
      </c>
      <c r="D433" s="73" t="s">
        <v>413</v>
      </c>
      <c r="E433" s="36"/>
      <c r="V433" s="36"/>
    </row>
    <row r="434" spans="1:22" x14ac:dyDescent="0.3">
      <c r="A434" s="5">
        <f t="shared" si="22"/>
        <v>28</v>
      </c>
      <c r="B434" s="5" t="str">
        <f t="shared" si="23"/>
        <v>ALB / Public Body / Other28</v>
      </c>
      <c r="C434" s="69" t="s">
        <v>761</v>
      </c>
      <c r="D434" s="73" t="s">
        <v>414</v>
      </c>
      <c r="E434" s="36"/>
      <c r="V434" s="36"/>
    </row>
    <row r="435" spans="1:22" x14ac:dyDescent="0.3">
      <c r="A435" s="5">
        <f t="shared" si="22"/>
        <v>29</v>
      </c>
      <c r="B435" s="5" t="str">
        <f t="shared" ref="B435:B437" si="25">C435&amp;A435</f>
        <v>ALB / Public Body / Other29</v>
      </c>
      <c r="C435" s="69" t="s">
        <v>761</v>
      </c>
      <c r="D435" s="86" t="s">
        <v>764</v>
      </c>
      <c r="E435" s="36"/>
      <c r="V435" s="36"/>
    </row>
    <row r="436" spans="1:22" x14ac:dyDescent="0.3">
      <c r="A436" s="5">
        <f t="shared" si="22"/>
        <v>30</v>
      </c>
      <c r="B436" s="5" t="str">
        <f t="shared" si="25"/>
        <v>ALB / Public Body / Other30</v>
      </c>
      <c r="C436" s="69" t="s">
        <v>761</v>
      </c>
      <c r="D436" s="73" t="s">
        <v>415</v>
      </c>
      <c r="E436" s="36"/>
      <c r="V436" s="36"/>
    </row>
    <row r="437" spans="1:22" ht="14.45" customHeight="1" x14ac:dyDescent="0.3">
      <c r="A437" s="5">
        <f t="shared" si="22"/>
        <v>31</v>
      </c>
      <c r="B437" s="5" t="str">
        <f t="shared" si="25"/>
        <v>ALB / Public Body / Other31</v>
      </c>
      <c r="C437" s="69" t="s">
        <v>761</v>
      </c>
      <c r="D437" s="73" t="s">
        <v>416</v>
      </c>
      <c r="E437" s="36"/>
      <c r="V437" s="36"/>
    </row>
    <row r="438" spans="1:22" x14ac:dyDescent="0.3">
      <c r="A438" s="5">
        <f t="shared" si="22"/>
        <v>32</v>
      </c>
      <c r="B438" s="5" t="str">
        <f t="shared" si="23"/>
        <v>ALB / Public Body / Other32</v>
      </c>
      <c r="C438" s="69" t="s">
        <v>761</v>
      </c>
      <c r="D438" s="73" t="s">
        <v>417</v>
      </c>
      <c r="E438" s="36"/>
      <c r="V438" s="36"/>
    </row>
    <row r="439" spans="1:22" x14ac:dyDescent="0.3">
      <c r="A439" s="5">
        <f t="shared" si="22"/>
        <v>33</v>
      </c>
      <c r="B439" s="5" t="str">
        <f t="shared" si="23"/>
        <v>ALB / Public Body / Other33</v>
      </c>
      <c r="C439" s="69" t="s">
        <v>761</v>
      </c>
      <c r="D439" s="73" t="s">
        <v>418</v>
      </c>
      <c r="E439" s="36"/>
      <c r="V439" s="36"/>
    </row>
    <row r="440" spans="1:22" x14ac:dyDescent="0.3">
      <c r="A440" s="5">
        <f t="shared" si="22"/>
        <v>34</v>
      </c>
      <c r="B440" s="5" t="str">
        <f t="shared" si="23"/>
        <v>ALB / Public Body / Other34</v>
      </c>
      <c r="C440" s="69" t="s">
        <v>761</v>
      </c>
      <c r="D440" s="73" t="s">
        <v>419</v>
      </c>
      <c r="E440" s="36"/>
      <c r="V440" s="36"/>
    </row>
    <row r="441" spans="1:22" x14ac:dyDescent="0.3">
      <c r="A441" s="5">
        <f t="shared" si="22"/>
        <v>35</v>
      </c>
      <c r="B441" s="5" t="str">
        <f t="shared" si="23"/>
        <v>ALB / Public Body / Other35</v>
      </c>
      <c r="C441" s="69" t="s">
        <v>761</v>
      </c>
      <c r="D441" s="73" t="s">
        <v>420</v>
      </c>
      <c r="E441" s="36"/>
      <c r="V441" s="36"/>
    </row>
    <row r="442" spans="1:22" x14ac:dyDescent="0.3">
      <c r="A442" s="5">
        <f t="shared" si="22"/>
        <v>36</v>
      </c>
      <c r="B442" s="5" t="str">
        <f t="shared" si="23"/>
        <v>ALB / Public Body / Other36</v>
      </c>
      <c r="C442" s="69" t="s">
        <v>761</v>
      </c>
      <c r="D442" s="86" t="s">
        <v>481</v>
      </c>
      <c r="E442" s="36"/>
      <c r="V442" s="36"/>
    </row>
    <row r="443" spans="1:22" x14ac:dyDescent="0.3">
      <c r="A443" s="5">
        <f t="shared" si="22"/>
        <v>37</v>
      </c>
      <c r="B443" s="5" t="str">
        <f t="shared" si="23"/>
        <v>ALB / Public Body / Other37</v>
      </c>
      <c r="C443" s="69" t="s">
        <v>761</v>
      </c>
      <c r="D443" s="86" t="s">
        <v>482</v>
      </c>
      <c r="E443" s="36"/>
      <c r="V443" s="36"/>
    </row>
    <row r="444" spans="1:22" x14ac:dyDescent="0.3">
      <c r="A444" s="5">
        <f t="shared" si="22"/>
        <v>38</v>
      </c>
      <c r="B444" s="5" t="str">
        <f t="shared" si="23"/>
        <v>ALB / Public Body / Other38</v>
      </c>
      <c r="C444" s="69" t="s">
        <v>761</v>
      </c>
      <c r="D444" s="73" t="s">
        <v>421</v>
      </c>
      <c r="E444" s="36"/>
      <c r="V444" s="36"/>
    </row>
    <row r="445" spans="1:22" x14ac:dyDescent="0.3">
      <c r="A445" s="5">
        <f t="shared" si="22"/>
        <v>39</v>
      </c>
      <c r="B445" s="5" t="str">
        <f t="shared" si="23"/>
        <v>ALB / Public Body / Other39</v>
      </c>
      <c r="C445" s="69" t="s">
        <v>761</v>
      </c>
      <c r="D445" s="73" t="s">
        <v>422</v>
      </c>
      <c r="E445" s="36"/>
      <c r="V445" s="36"/>
    </row>
    <row r="446" spans="1:22" x14ac:dyDescent="0.3">
      <c r="A446" s="5">
        <f t="shared" si="22"/>
        <v>40</v>
      </c>
      <c r="B446" s="5" t="str">
        <f t="shared" si="23"/>
        <v>ALB / Public Body / Other40</v>
      </c>
      <c r="C446" s="69" t="s">
        <v>761</v>
      </c>
      <c r="D446" s="86" t="s">
        <v>424</v>
      </c>
      <c r="E446" s="36"/>
      <c r="V446" s="36"/>
    </row>
    <row r="447" spans="1:22" x14ac:dyDescent="0.3">
      <c r="A447" s="5">
        <f t="shared" si="22"/>
        <v>41</v>
      </c>
      <c r="B447" s="5" t="str">
        <f t="shared" si="23"/>
        <v>ALB / Public Body / Other41</v>
      </c>
      <c r="C447" s="69" t="s">
        <v>761</v>
      </c>
      <c r="D447" s="86" t="s">
        <v>425</v>
      </c>
      <c r="E447" s="36"/>
      <c r="V447" s="36"/>
    </row>
    <row r="448" spans="1:22" x14ac:dyDescent="0.3">
      <c r="A448" s="5">
        <f t="shared" si="22"/>
        <v>42</v>
      </c>
      <c r="B448" s="5" t="str">
        <f t="shared" si="23"/>
        <v>ALB / Public Body / Other42</v>
      </c>
      <c r="C448" s="69" t="s">
        <v>761</v>
      </c>
      <c r="D448" s="86" t="s">
        <v>483</v>
      </c>
      <c r="E448" s="36"/>
      <c r="V448" s="36"/>
    </row>
    <row r="449" spans="1:22" x14ac:dyDescent="0.3">
      <c r="A449" s="5">
        <f t="shared" si="22"/>
        <v>43</v>
      </c>
      <c r="B449" s="5" t="str">
        <f t="shared" si="23"/>
        <v>ALB / Public Body / Other43</v>
      </c>
      <c r="C449" s="69" t="s">
        <v>761</v>
      </c>
      <c r="D449" s="86" t="s">
        <v>484</v>
      </c>
      <c r="E449" s="36"/>
      <c r="V449" s="36"/>
    </row>
    <row r="450" spans="1:22" x14ac:dyDescent="0.3">
      <c r="A450" s="5">
        <f t="shared" si="22"/>
        <v>44</v>
      </c>
      <c r="B450" s="5" t="str">
        <f t="shared" si="23"/>
        <v>ALB / Public Body / Other44</v>
      </c>
      <c r="C450" s="69" t="s">
        <v>761</v>
      </c>
      <c r="D450" s="86" t="s">
        <v>485</v>
      </c>
      <c r="E450" s="36"/>
      <c r="V450" s="36"/>
    </row>
    <row r="451" spans="1:22" x14ac:dyDescent="0.3">
      <c r="A451" s="5">
        <f t="shared" si="22"/>
        <v>45</v>
      </c>
      <c r="B451" s="5" t="str">
        <f t="shared" si="23"/>
        <v>ALB / Public Body / Other45</v>
      </c>
      <c r="C451" s="69" t="s">
        <v>761</v>
      </c>
      <c r="D451" s="86" t="s">
        <v>427</v>
      </c>
      <c r="E451" s="36"/>
      <c r="V451" s="36"/>
    </row>
    <row r="452" spans="1:22" x14ac:dyDescent="0.3">
      <c r="A452" s="5">
        <f t="shared" si="22"/>
        <v>46</v>
      </c>
      <c r="B452" s="5" t="str">
        <f t="shared" si="23"/>
        <v>ALB / Public Body / Other46</v>
      </c>
      <c r="C452" s="69" t="s">
        <v>761</v>
      </c>
      <c r="D452" s="86" t="s">
        <v>486</v>
      </c>
      <c r="E452" s="36"/>
      <c r="V452" s="36"/>
    </row>
    <row r="453" spans="1:22" x14ac:dyDescent="0.3">
      <c r="A453" s="5">
        <f t="shared" si="22"/>
        <v>47</v>
      </c>
      <c r="B453" s="5" t="str">
        <f t="shared" si="23"/>
        <v>ALB / Public Body / Other47</v>
      </c>
      <c r="C453" s="69" t="s">
        <v>761</v>
      </c>
      <c r="D453" s="86" t="s">
        <v>487</v>
      </c>
      <c r="E453" s="36"/>
      <c r="V453" s="36"/>
    </row>
    <row r="454" spans="1:22" x14ac:dyDescent="0.3">
      <c r="A454" s="5">
        <f t="shared" ref="A454:A517" si="26">IF(C454&lt;&gt;C453,1,A453+1)</f>
        <v>48</v>
      </c>
      <c r="B454" s="5" t="str">
        <f t="shared" si="23"/>
        <v>ALB / Public Body / Other48</v>
      </c>
      <c r="C454" s="69" t="s">
        <v>761</v>
      </c>
      <c r="D454" s="86" t="s">
        <v>488</v>
      </c>
      <c r="E454" s="36"/>
      <c r="V454" s="36"/>
    </row>
    <row r="455" spans="1:22" x14ac:dyDescent="0.3">
      <c r="A455" s="5">
        <f t="shared" si="26"/>
        <v>49</v>
      </c>
      <c r="B455" s="5" t="str">
        <f t="shared" ref="B455:B518" si="27">C455&amp;A455</f>
        <v>ALB / Public Body / Other49</v>
      </c>
      <c r="C455" s="69" t="s">
        <v>761</v>
      </c>
      <c r="D455" s="86" t="s">
        <v>489</v>
      </c>
      <c r="E455" s="36"/>
      <c r="V455" s="36"/>
    </row>
    <row r="456" spans="1:22" x14ac:dyDescent="0.3">
      <c r="A456" s="5">
        <f t="shared" si="26"/>
        <v>50</v>
      </c>
      <c r="B456" s="5" t="str">
        <f t="shared" si="27"/>
        <v>ALB / Public Body / Other50</v>
      </c>
      <c r="C456" s="69" t="s">
        <v>761</v>
      </c>
      <c r="D456" s="86" t="s">
        <v>490</v>
      </c>
      <c r="E456" s="36"/>
      <c r="V456" s="36"/>
    </row>
    <row r="457" spans="1:22" x14ac:dyDescent="0.3">
      <c r="A457" s="5">
        <f t="shared" si="26"/>
        <v>51</v>
      </c>
      <c r="B457" s="5" t="str">
        <f t="shared" si="27"/>
        <v>ALB / Public Body / Other51</v>
      </c>
      <c r="C457" s="69" t="s">
        <v>761</v>
      </c>
      <c r="D457" s="86" t="s">
        <v>491</v>
      </c>
      <c r="E457" s="36"/>
      <c r="V457" s="36"/>
    </row>
    <row r="458" spans="1:22" x14ac:dyDescent="0.3">
      <c r="A458" s="5">
        <f t="shared" si="26"/>
        <v>52</v>
      </c>
      <c r="B458" s="5" t="str">
        <f t="shared" si="27"/>
        <v>ALB / Public Body / Other52</v>
      </c>
      <c r="C458" s="69" t="s">
        <v>761</v>
      </c>
      <c r="D458" s="86" t="s">
        <v>492</v>
      </c>
      <c r="E458" s="36"/>
      <c r="V458" s="36"/>
    </row>
    <row r="459" spans="1:22" x14ac:dyDescent="0.3">
      <c r="A459" s="5">
        <f t="shared" si="26"/>
        <v>53</v>
      </c>
      <c r="B459" s="5" t="str">
        <f t="shared" si="27"/>
        <v>ALB / Public Body / Other53</v>
      </c>
      <c r="C459" s="69" t="s">
        <v>761</v>
      </c>
      <c r="D459" s="86" t="s">
        <v>493</v>
      </c>
      <c r="E459" s="36"/>
      <c r="V459" s="36"/>
    </row>
    <row r="460" spans="1:22" x14ac:dyDescent="0.3">
      <c r="A460" s="5">
        <f t="shared" si="26"/>
        <v>54</v>
      </c>
      <c r="B460" s="5" t="str">
        <f t="shared" si="27"/>
        <v>ALB / Public Body / Other54</v>
      </c>
      <c r="C460" s="69" t="s">
        <v>761</v>
      </c>
      <c r="D460" s="86" t="s">
        <v>765</v>
      </c>
      <c r="E460" s="36"/>
      <c r="V460" s="36"/>
    </row>
    <row r="461" spans="1:22" x14ac:dyDescent="0.3">
      <c r="A461" s="5">
        <f t="shared" si="26"/>
        <v>55</v>
      </c>
      <c r="B461" s="5" t="str">
        <f t="shared" si="27"/>
        <v>ALB / Public Body / Other55</v>
      </c>
      <c r="C461" s="69" t="s">
        <v>761</v>
      </c>
      <c r="D461" s="86" t="s">
        <v>494</v>
      </c>
      <c r="E461" s="36"/>
      <c r="V461" s="36"/>
    </row>
    <row r="462" spans="1:22" x14ac:dyDescent="0.3">
      <c r="A462" s="5">
        <f t="shared" si="26"/>
        <v>56</v>
      </c>
      <c r="B462" s="5" t="str">
        <f t="shared" si="27"/>
        <v>ALB / Public Body / Other56</v>
      </c>
      <c r="C462" s="69" t="s">
        <v>761</v>
      </c>
      <c r="D462" s="86" t="s">
        <v>495</v>
      </c>
      <c r="E462" s="36"/>
      <c r="V462" s="36"/>
    </row>
    <row r="463" spans="1:22" x14ac:dyDescent="0.3">
      <c r="A463" s="5">
        <f t="shared" si="26"/>
        <v>57</v>
      </c>
      <c r="B463" s="5" t="str">
        <f t="shared" si="27"/>
        <v>ALB / Public Body / Other57</v>
      </c>
      <c r="C463" s="69" t="s">
        <v>761</v>
      </c>
      <c r="D463" s="86" t="s">
        <v>496</v>
      </c>
      <c r="E463" s="36"/>
      <c r="V463" s="36"/>
    </row>
    <row r="464" spans="1:22" x14ac:dyDescent="0.3">
      <c r="A464" s="5">
        <f t="shared" si="26"/>
        <v>58</v>
      </c>
      <c r="B464" s="5" t="str">
        <f t="shared" si="27"/>
        <v>ALB / Public Body / Other58</v>
      </c>
      <c r="C464" s="69" t="s">
        <v>761</v>
      </c>
      <c r="D464" s="86" t="s">
        <v>497</v>
      </c>
      <c r="E464" s="36"/>
      <c r="V464" s="36"/>
    </row>
    <row r="465" spans="1:22" x14ac:dyDescent="0.3">
      <c r="A465" s="5">
        <f t="shared" si="26"/>
        <v>59</v>
      </c>
      <c r="B465" s="5" t="str">
        <f t="shared" si="27"/>
        <v>ALB / Public Body / Other59</v>
      </c>
      <c r="C465" s="69" t="s">
        <v>761</v>
      </c>
      <c r="D465" s="86" t="s">
        <v>498</v>
      </c>
      <c r="E465" s="36"/>
      <c r="V465" s="36"/>
    </row>
    <row r="466" spans="1:22" x14ac:dyDescent="0.3">
      <c r="A466" s="5">
        <f t="shared" si="26"/>
        <v>60</v>
      </c>
      <c r="B466" s="5" t="str">
        <f t="shared" si="27"/>
        <v>ALB / Public Body / Other60</v>
      </c>
      <c r="C466" s="69" t="s">
        <v>761</v>
      </c>
      <c r="D466" s="86" t="s">
        <v>766</v>
      </c>
      <c r="E466" s="36"/>
      <c r="V466" s="36"/>
    </row>
    <row r="467" spans="1:22" x14ac:dyDescent="0.3">
      <c r="A467" s="5">
        <f t="shared" si="26"/>
        <v>61</v>
      </c>
      <c r="B467" s="5" t="str">
        <f t="shared" si="27"/>
        <v>ALB / Public Body / Other61</v>
      </c>
      <c r="C467" s="69" t="s">
        <v>761</v>
      </c>
      <c r="D467" s="86" t="s">
        <v>499</v>
      </c>
      <c r="E467" s="36"/>
      <c r="V467" s="36"/>
    </row>
    <row r="468" spans="1:22" x14ac:dyDescent="0.3">
      <c r="A468" s="5">
        <f t="shared" si="26"/>
        <v>62</v>
      </c>
      <c r="B468" s="5" t="str">
        <f t="shared" si="27"/>
        <v>ALB / Public Body / Other62</v>
      </c>
      <c r="C468" s="69" t="s">
        <v>761</v>
      </c>
      <c r="D468" s="86" t="s">
        <v>500</v>
      </c>
      <c r="E468" s="36"/>
      <c r="V468" s="36"/>
    </row>
    <row r="469" spans="1:22" x14ac:dyDescent="0.3">
      <c r="A469" s="5">
        <f t="shared" si="26"/>
        <v>63</v>
      </c>
      <c r="B469" s="5" t="str">
        <f t="shared" si="27"/>
        <v>ALB / Public Body / Other63</v>
      </c>
      <c r="C469" s="69" t="s">
        <v>761</v>
      </c>
      <c r="D469" s="86" t="s">
        <v>501</v>
      </c>
      <c r="E469" s="36"/>
      <c r="V469" s="36"/>
    </row>
    <row r="470" spans="1:22" x14ac:dyDescent="0.3">
      <c r="A470" s="5">
        <f t="shared" si="26"/>
        <v>64</v>
      </c>
      <c r="B470" s="5" t="str">
        <f t="shared" si="27"/>
        <v>ALB / Public Body / Other64</v>
      </c>
      <c r="C470" s="69" t="s">
        <v>761</v>
      </c>
      <c r="D470" s="86" t="s">
        <v>502</v>
      </c>
      <c r="E470" s="36"/>
      <c r="V470" s="36"/>
    </row>
    <row r="471" spans="1:22" x14ac:dyDescent="0.3">
      <c r="A471" s="5">
        <f t="shared" si="26"/>
        <v>65</v>
      </c>
      <c r="B471" s="5" t="str">
        <f t="shared" si="27"/>
        <v>ALB / Public Body / Other65</v>
      </c>
      <c r="C471" s="69" t="s">
        <v>761</v>
      </c>
      <c r="D471" s="86" t="s">
        <v>503</v>
      </c>
      <c r="E471" s="36"/>
      <c r="V471" s="36"/>
    </row>
    <row r="472" spans="1:22" x14ac:dyDescent="0.3">
      <c r="A472" s="5">
        <f t="shared" si="26"/>
        <v>66</v>
      </c>
      <c r="B472" s="5" t="str">
        <f t="shared" si="27"/>
        <v>ALB / Public Body / Other66</v>
      </c>
      <c r="C472" s="69" t="s">
        <v>761</v>
      </c>
      <c r="D472" s="86" t="s">
        <v>506</v>
      </c>
      <c r="E472" s="36"/>
      <c r="V472" s="36"/>
    </row>
    <row r="473" spans="1:22" x14ac:dyDescent="0.3">
      <c r="A473" s="5">
        <f t="shared" si="26"/>
        <v>67</v>
      </c>
      <c r="B473" s="5" t="str">
        <f t="shared" si="27"/>
        <v>ALB / Public Body / Other67</v>
      </c>
      <c r="C473" s="69" t="s">
        <v>761</v>
      </c>
      <c r="D473" s="86" t="s">
        <v>430</v>
      </c>
      <c r="E473" s="36"/>
      <c r="V473" s="36"/>
    </row>
    <row r="474" spans="1:22" x14ac:dyDescent="0.3">
      <c r="A474" s="5">
        <f t="shared" si="26"/>
        <v>68</v>
      </c>
      <c r="B474" s="5" t="str">
        <f t="shared" si="27"/>
        <v>ALB / Public Body / Other68</v>
      </c>
      <c r="C474" s="69" t="s">
        <v>761</v>
      </c>
      <c r="D474" s="86" t="s">
        <v>431</v>
      </c>
      <c r="E474" s="36"/>
      <c r="V474" s="36"/>
    </row>
    <row r="475" spans="1:22" x14ac:dyDescent="0.3">
      <c r="A475" s="5">
        <f t="shared" si="26"/>
        <v>69</v>
      </c>
      <c r="B475" s="5" t="str">
        <f t="shared" si="27"/>
        <v>ALB / Public Body / Other69</v>
      </c>
      <c r="C475" s="69" t="s">
        <v>761</v>
      </c>
      <c r="D475" s="86" t="s">
        <v>504</v>
      </c>
      <c r="E475" s="36"/>
      <c r="V475" s="36"/>
    </row>
    <row r="476" spans="1:22" x14ac:dyDescent="0.3">
      <c r="A476" s="5">
        <f t="shared" si="26"/>
        <v>70</v>
      </c>
      <c r="B476" s="5" t="str">
        <f t="shared" si="27"/>
        <v>ALB / Public Body / Other70</v>
      </c>
      <c r="C476" s="69" t="s">
        <v>761</v>
      </c>
      <c r="D476" s="86" t="s">
        <v>505</v>
      </c>
      <c r="E476" s="36"/>
      <c r="V476" s="36"/>
    </row>
    <row r="477" spans="1:22" x14ac:dyDescent="0.3">
      <c r="A477" s="5">
        <f t="shared" si="26"/>
        <v>71</v>
      </c>
      <c r="B477" s="5" t="str">
        <f t="shared" si="27"/>
        <v>ALB / Public Body / Other71</v>
      </c>
      <c r="C477" s="69" t="s">
        <v>761</v>
      </c>
      <c r="D477" s="86" t="s">
        <v>429</v>
      </c>
      <c r="E477" s="36"/>
      <c r="V477" s="36"/>
    </row>
    <row r="478" spans="1:22" x14ac:dyDescent="0.3">
      <c r="A478" s="5">
        <f t="shared" si="26"/>
        <v>72</v>
      </c>
      <c r="B478" s="5" t="str">
        <f t="shared" si="27"/>
        <v>ALB / Public Body / Other72</v>
      </c>
      <c r="C478" s="69" t="s">
        <v>761</v>
      </c>
      <c r="D478" s="86" t="s">
        <v>507</v>
      </c>
      <c r="E478" s="36"/>
      <c r="V478" s="36"/>
    </row>
    <row r="479" spans="1:22" x14ac:dyDescent="0.3">
      <c r="A479" s="5">
        <f t="shared" si="26"/>
        <v>73</v>
      </c>
      <c r="B479" s="5" t="str">
        <f t="shared" si="27"/>
        <v>ALB / Public Body / Other73</v>
      </c>
      <c r="C479" s="69" t="s">
        <v>761</v>
      </c>
      <c r="D479" s="86" t="s">
        <v>508</v>
      </c>
      <c r="E479" s="36"/>
      <c r="V479" s="36"/>
    </row>
    <row r="480" spans="1:22" x14ac:dyDescent="0.3">
      <c r="A480" s="5">
        <f t="shared" si="26"/>
        <v>74</v>
      </c>
      <c r="B480" s="5" t="str">
        <f t="shared" si="27"/>
        <v>ALB / Public Body / Other74</v>
      </c>
      <c r="C480" s="69" t="s">
        <v>761</v>
      </c>
      <c r="D480" s="86" t="s">
        <v>432</v>
      </c>
      <c r="E480" s="36"/>
      <c r="V480" s="36"/>
    </row>
    <row r="481" spans="1:22" x14ac:dyDescent="0.3">
      <c r="A481" s="5">
        <f t="shared" si="26"/>
        <v>75</v>
      </c>
      <c r="B481" s="5" t="str">
        <f t="shared" si="27"/>
        <v>ALB / Public Body / Other75</v>
      </c>
      <c r="C481" s="69" t="s">
        <v>761</v>
      </c>
      <c r="D481" s="86" t="s">
        <v>433</v>
      </c>
      <c r="E481" s="36"/>
      <c r="V481" s="36"/>
    </row>
    <row r="482" spans="1:22" x14ac:dyDescent="0.3">
      <c r="A482" s="5">
        <f t="shared" si="26"/>
        <v>76</v>
      </c>
      <c r="B482" s="5" t="str">
        <f t="shared" si="27"/>
        <v>ALB / Public Body / Other76</v>
      </c>
      <c r="C482" s="69" t="s">
        <v>761</v>
      </c>
      <c r="D482" s="86" t="s">
        <v>434</v>
      </c>
      <c r="E482" s="36"/>
      <c r="V482" s="36"/>
    </row>
    <row r="483" spans="1:22" x14ac:dyDescent="0.3">
      <c r="A483" s="5">
        <f t="shared" si="26"/>
        <v>77</v>
      </c>
      <c r="B483" s="5" t="str">
        <f t="shared" si="27"/>
        <v>ALB / Public Body / Other77</v>
      </c>
      <c r="C483" s="69" t="s">
        <v>761</v>
      </c>
      <c r="D483" s="86" t="s">
        <v>509</v>
      </c>
      <c r="E483" s="36"/>
      <c r="V483" s="36"/>
    </row>
    <row r="484" spans="1:22" x14ac:dyDescent="0.3">
      <c r="A484" s="5">
        <f t="shared" si="26"/>
        <v>78</v>
      </c>
      <c r="B484" s="5" t="str">
        <f t="shared" si="27"/>
        <v>ALB / Public Body / Other78</v>
      </c>
      <c r="C484" s="69" t="s">
        <v>761</v>
      </c>
      <c r="D484" s="86" t="s">
        <v>510</v>
      </c>
      <c r="E484" s="36"/>
      <c r="V484" s="36"/>
    </row>
    <row r="485" spans="1:22" x14ac:dyDescent="0.3">
      <c r="A485" s="5">
        <f t="shared" si="26"/>
        <v>79</v>
      </c>
      <c r="B485" s="5" t="str">
        <f t="shared" si="27"/>
        <v>ALB / Public Body / Other79</v>
      </c>
      <c r="C485" s="69" t="s">
        <v>761</v>
      </c>
      <c r="D485" s="86" t="s">
        <v>511</v>
      </c>
      <c r="E485" s="36"/>
      <c r="V485" s="36"/>
    </row>
    <row r="486" spans="1:22" x14ac:dyDescent="0.3">
      <c r="A486" s="5">
        <f t="shared" si="26"/>
        <v>80</v>
      </c>
      <c r="B486" s="5" t="str">
        <f t="shared" si="27"/>
        <v>ALB / Public Body / Other80</v>
      </c>
      <c r="C486" s="69" t="s">
        <v>761</v>
      </c>
      <c r="D486" s="86" t="s">
        <v>435</v>
      </c>
      <c r="E486" s="36"/>
      <c r="V486" s="36"/>
    </row>
    <row r="487" spans="1:22" x14ac:dyDescent="0.3">
      <c r="A487" s="5">
        <f t="shared" si="26"/>
        <v>81</v>
      </c>
      <c r="B487" s="5" t="str">
        <f t="shared" si="27"/>
        <v>ALB / Public Body / Other81</v>
      </c>
      <c r="C487" s="69" t="s">
        <v>761</v>
      </c>
      <c r="D487" s="86" t="s">
        <v>537</v>
      </c>
      <c r="E487" s="36"/>
      <c r="V487" s="36"/>
    </row>
    <row r="488" spans="1:22" x14ac:dyDescent="0.3">
      <c r="A488" s="5">
        <f t="shared" si="26"/>
        <v>82</v>
      </c>
      <c r="B488" s="5" t="str">
        <f t="shared" si="27"/>
        <v>ALB / Public Body / Other82</v>
      </c>
      <c r="C488" s="69" t="s">
        <v>761</v>
      </c>
      <c r="D488" s="86" t="s">
        <v>512</v>
      </c>
      <c r="E488" s="36"/>
      <c r="V488" s="36"/>
    </row>
    <row r="489" spans="1:22" x14ac:dyDescent="0.3">
      <c r="A489" s="5">
        <f t="shared" si="26"/>
        <v>83</v>
      </c>
      <c r="B489" s="5" t="str">
        <f t="shared" si="27"/>
        <v>ALB / Public Body / Other83</v>
      </c>
      <c r="C489" s="69" t="s">
        <v>761</v>
      </c>
      <c r="D489" s="86" t="s">
        <v>767</v>
      </c>
      <c r="E489" s="36"/>
      <c r="V489" s="36"/>
    </row>
    <row r="490" spans="1:22" x14ac:dyDescent="0.3">
      <c r="A490" s="5">
        <f t="shared" si="26"/>
        <v>84</v>
      </c>
      <c r="B490" s="5" t="str">
        <f t="shared" si="27"/>
        <v>ALB / Public Body / Other84</v>
      </c>
      <c r="C490" s="69" t="s">
        <v>761</v>
      </c>
      <c r="D490" s="86" t="s">
        <v>436</v>
      </c>
      <c r="E490" s="36"/>
      <c r="V490" s="36"/>
    </row>
    <row r="491" spans="1:22" x14ac:dyDescent="0.3">
      <c r="A491" s="5">
        <f t="shared" si="26"/>
        <v>85</v>
      </c>
      <c r="B491" s="5" t="str">
        <f t="shared" si="27"/>
        <v>ALB / Public Body / Other85</v>
      </c>
      <c r="C491" s="69" t="s">
        <v>761</v>
      </c>
      <c r="D491" s="86" t="s">
        <v>437</v>
      </c>
      <c r="E491" s="36"/>
      <c r="V491" s="36"/>
    </row>
    <row r="492" spans="1:22" x14ac:dyDescent="0.3">
      <c r="A492" s="5">
        <f t="shared" si="26"/>
        <v>86</v>
      </c>
      <c r="B492" s="5" t="str">
        <f t="shared" si="27"/>
        <v>ALB / Public Body / Other86</v>
      </c>
      <c r="C492" s="69" t="s">
        <v>761</v>
      </c>
      <c r="D492" s="86" t="s">
        <v>438</v>
      </c>
      <c r="E492" s="36"/>
      <c r="V492" s="36"/>
    </row>
    <row r="493" spans="1:22" x14ac:dyDescent="0.3">
      <c r="A493" s="5">
        <f t="shared" si="26"/>
        <v>87</v>
      </c>
      <c r="B493" s="5" t="str">
        <f t="shared" si="27"/>
        <v>ALB / Public Body / Other87</v>
      </c>
      <c r="C493" s="69" t="s">
        <v>761</v>
      </c>
      <c r="D493" s="86" t="s">
        <v>439</v>
      </c>
      <c r="E493" s="36"/>
      <c r="V493" s="36"/>
    </row>
    <row r="494" spans="1:22" x14ac:dyDescent="0.3">
      <c r="A494" s="5">
        <f t="shared" si="26"/>
        <v>88</v>
      </c>
      <c r="B494" s="5" t="str">
        <f t="shared" si="27"/>
        <v>ALB / Public Body / Other88</v>
      </c>
      <c r="C494" s="69" t="s">
        <v>761</v>
      </c>
      <c r="D494" s="86" t="s">
        <v>513</v>
      </c>
      <c r="E494" s="36"/>
      <c r="V494" s="36"/>
    </row>
    <row r="495" spans="1:22" x14ac:dyDescent="0.3">
      <c r="A495" s="5">
        <f t="shared" si="26"/>
        <v>89</v>
      </c>
      <c r="B495" s="5" t="str">
        <f t="shared" si="27"/>
        <v>ALB / Public Body / Other89</v>
      </c>
      <c r="C495" s="69" t="s">
        <v>761</v>
      </c>
      <c r="D495" s="86" t="s">
        <v>440</v>
      </c>
      <c r="E495" s="36"/>
      <c r="V495" s="36"/>
    </row>
    <row r="496" spans="1:22" x14ac:dyDescent="0.3">
      <c r="A496" s="5">
        <f t="shared" si="26"/>
        <v>90</v>
      </c>
      <c r="B496" s="5" t="str">
        <f t="shared" si="27"/>
        <v>ALB / Public Body / Other90</v>
      </c>
      <c r="C496" s="69" t="s">
        <v>761</v>
      </c>
      <c r="D496" s="86" t="s">
        <v>514</v>
      </c>
      <c r="E496" s="36"/>
      <c r="V496" s="36"/>
    </row>
    <row r="497" spans="1:22" x14ac:dyDescent="0.3">
      <c r="A497" s="5">
        <f t="shared" si="26"/>
        <v>91</v>
      </c>
      <c r="B497" s="5" t="str">
        <f t="shared" si="27"/>
        <v>ALB / Public Body / Other91</v>
      </c>
      <c r="C497" s="69" t="s">
        <v>761</v>
      </c>
      <c r="D497" s="86" t="s">
        <v>768</v>
      </c>
      <c r="E497" s="36"/>
      <c r="V497" s="36"/>
    </row>
    <row r="498" spans="1:22" x14ac:dyDescent="0.3">
      <c r="A498" s="5">
        <f t="shared" si="26"/>
        <v>92</v>
      </c>
      <c r="B498" s="5" t="str">
        <f t="shared" si="27"/>
        <v>ALB / Public Body / Other92</v>
      </c>
      <c r="C498" s="69" t="s">
        <v>761</v>
      </c>
      <c r="D498" s="86" t="s">
        <v>442</v>
      </c>
      <c r="E498" s="36"/>
      <c r="V498" s="36"/>
    </row>
    <row r="499" spans="1:22" x14ac:dyDescent="0.3">
      <c r="A499" s="5">
        <f t="shared" si="26"/>
        <v>93</v>
      </c>
      <c r="B499" s="5" t="str">
        <f t="shared" si="27"/>
        <v>ALB / Public Body / Other93</v>
      </c>
      <c r="C499" s="69" t="s">
        <v>761</v>
      </c>
      <c r="D499" s="86" t="s">
        <v>443</v>
      </c>
      <c r="E499" s="36"/>
      <c r="V499" s="36"/>
    </row>
    <row r="500" spans="1:22" x14ac:dyDescent="0.3">
      <c r="A500" s="5">
        <f t="shared" si="26"/>
        <v>94</v>
      </c>
      <c r="B500" s="5" t="str">
        <f t="shared" si="27"/>
        <v>ALB / Public Body / Other94</v>
      </c>
      <c r="C500" s="69" t="s">
        <v>761</v>
      </c>
      <c r="D500" s="86" t="s">
        <v>515</v>
      </c>
      <c r="E500" s="36"/>
      <c r="V500" s="36"/>
    </row>
    <row r="501" spans="1:22" x14ac:dyDescent="0.3">
      <c r="A501" s="5">
        <f t="shared" si="26"/>
        <v>95</v>
      </c>
      <c r="B501" s="5" t="str">
        <f t="shared" si="27"/>
        <v>ALB / Public Body / Other95</v>
      </c>
      <c r="C501" s="69" t="s">
        <v>761</v>
      </c>
      <c r="D501" s="86" t="s">
        <v>444</v>
      </c>
      <c r="E501" s="36"/>
      <c r="V501" s="36"/>
    </row>
    <row r="502" spans="1:22" x14ac:dyDescent="0.3">
      <c r="A502" s="5">
        <f t="shared" si="26"/>
        <v>96</v>
      </c>
      <c r="B502" s="5" t="str">
        <f t="shared" si="27"/>
        <v>ALB / Public Body / Other96</v>
      </c>
      <c r="C502" s="69" t="s">
        <v>761</v>
      </c>
      <c r="D502" s="86" t="s">
        <v>445</v>
      </c>
      <c r="E502" s="36"/>
      <c r="V502" s="36"/>
    </row>
    <row r="503" spans="1:22" x14ac:dyDescent="0.3">
      <c r="A503" s="5">
        <f t="shared" si="26"/>
        <v>97</v>
      </c>
      <c r="B503" s="5" t="str">
        <f t="shared" si="27"/>
        <v>ALB / Public Body / Other97</v>
      </c>
      <c r="C503" s="69" t="s">
        <v>761</v>
      </c>
      <c r="D503" s="86" t="s">
        <v>441</v>
      </c>
      <c r="E503" s="36"/>
      <c r="V503" s="36"/>
    </row>
    <row r="504" spans="1:22" x14ac:dyDescent="0.3">
      <c r="A504" s="5">
        <f t="shared" si="26"/>
        <v>98</v>
      </c>
      <c r="B504" s="5" t="str">
        <f t="shared" si="27"/>
        <v>ALB / Public Body / Other98</v>
      </c>
      <c r="C504" s="69" t="s">
        <v>761</v>
      </c>
      <c r="D504" s="86" t="s">
        <v>446</v>
      </c>
      <c r="E504" s="36"/>
      <c r="V504" s="36"/>
    </row>
    <row r="505" spans="1:22" x14ac:dyDescent="0.3">
      <c r="A505" s="5">
        <f t="shared" si="26"/>
        <v>99</v>
      </c>
      <c r="B505" s="5" t="str">
        <f t="shared" si="27"/>
        <v>ALB / Public Body / Other99</v>
      </c>
      <c r="C505" s="69" t="s">
        <v>761</v>
      </c>
      <c r="D505" s="86" t="s">
        <v>538</v>
      </c>
      <c r="E505" s="36"/>
      <c r="V505" s="36"/>
    </row>
    <row r="506" spans="1:22" x14ac:dyDescent="0.3">
      <c r="A506" s="5">
        <f t="shared" si="26"/>
        <v>100</v>
      </c>
      <c r="B506" s="5" t="str">
        <f t="shared" si="27"/>
        <v>ALB / Public Body / Other100</v>
      </c>
      <c r="C506" s="69" t="s">
        <v>761</v>
      </c>
      <c r="D506" s="86" t="s">
        <v>447</v>
      </c>
      <c r="E506" s="36"/>
      <c r="V506" s="36"/>
    </row>
    <row r="507" spans="1:22" x14ac:dyDescent="0.3">
      <c r="A507" s="5">
        <f t="shared" si="26"/>
        <v>101</v>
      </c>
      <c r="B507" s="5" t="str">
        <f t="shared" si="27"/>
        <v>ALB / Public Body / Other101</v>
      </c>
      <c r="C507" s="69" t="s">
        <v>761</v>
      </c>
      <c r="D507" s="86" t="s">
        <v>448</v>
      </c>
      <c r="E507" s="36"/>
      <c r="V507" s="36"/>
    </row>
    <row r="508" spans="1:22" x14ac:dyDescent="0.3">
      <c r="A508" s="5">
        <f t="shared" si="26"/>
        <v>102</v>
      </c>
      <c r="B508" s="5" t="str">
        <f t="shared" si="27"/>
        <v>ALB / Public Body / Other102</v>
      </c>
      <c r="C508" s="69" t="s">
        <v>761</v>
      </c>
      <c r="D508" s="86" t="s">
        <v>449</v>
      </c>
      <c r="E508" s="36"/>
      <c r="V508" s="36"/>
    </row>
    <row r="509" spans="1:22" x14ac:dyDescent="0.3">
      <c r="A509" s="5">
        <f t="shared" si="26"/>
        <v>103</v>
      </c>
      <c r="B509" s="5" t="str">
        <f t="shared" si="27"/>
        <v>ALB / Public Body / Other103</v>
      </c>
      <c r="C509" s="69" t="s">
        <v>761</v>
      </c>
      <c r="D509" s="86" t="s">
        <v>516</v>
      </c>
      <c r="E509" s="36"/>
      <c r="V509" s="36"/>
    </row>
    <row r="510" spans="1:22" x14ac:dyDescent="0.3">
      <c r="A510" s="5">
        <f t="shared" si="26"/>
        <v>104</v>
      </c>
      <c r="B510" s="5" t="str">
        <f t="shared" si="27"/>
        <v>ALB / Public Body / Other104</v>
      </c>
      <c r="C510" s="69" t="s">
        <v>761</v>
      </c>
      <c r="D510" s="86" t="s">
        <v>517</v>
      </c>
      <c r="E510" s="36"/>
      <c r="V510" s="36"/>
    </row>
    <row r="511" spans="1:22" x14ac:dyDescent="0.3">
      <c r="A511" s="5">
        <f t="shared" si="26"/>
        <v>105</v>
      </c>
      <c r="B511" s="5" t="str">
        <f t="shared" si="27"/>
        <v>ALB / Public Body / Other105</v>
      </c>
      <c r="C511" s="69" t="s">
        <v>761</v>
      </c>
      <c r="D511" s="86" t="s">
        <v>518</v>
      </c>
      <c r="E511" s="36"/>
      <c r="V511" s="36"/>
    </row>
    <row r="512" spans="1:22" x14ac:dyDescent="0.3">
      <c r="A512" s="5">
        <f t="shared" si="26"/>
        <v>106</v>
      </c>
      <c r="B512" s="5" t="str">
        <f t="shared" si="27"/>
        <v>ALB / Public Body / Other106</v>
      </c>
      <c r="C512" s="69" t="s">
        <v>761</v>
      </c>
      <c r="D512" s="86" t="s">
        <v>519</v>
      </c>
      <c r="E512" s="36"/>
      <c r="V512" s="36"/>
    </row>
    <row r="513" spans="1:22" x14ac:dyDescent="0.3">
      <c r="A513" s="5">
        <f t="shared" si="26"/>
        <v>107</v>
      </c>
      <c r="B513" s="5" t="str">
        <f t="shared" si="27"/>
        <v>ALB / Public Body / Other107</v>
      </c>
      <c r="C513" s="69" t="s">
        <v>761</v>
      </c>
      <c r="D513" s="86" t="s">
        <v>520</v>
      </c>
      <c r="E513" s="36"/>
      <c r="V513" s="36"/>
    </row>
    <row r="514" spans="1:22" x14ac:dyDescent="0.3">
      <c r="A514" s="5">
        <f t="shared" si="26"/>
        <v>108</v>
      </c>
      <c r="B514" s="5" t="str">
        <f t="shared" si="27"/>
        <v>ALB / Public Body / Other108</v>
      </c>
      <c r="C514" s="69" t="s">
        <v>761</v>
      </c>
      <c r="D514" s="86" t="s">
        <v>521</v>
      </c>
      <c r="E514" s="36"/>
      <c r="V514" s="36"/>
    </row>
    <row r="515" spans="1:22" x14ac:dyDescent="0.3">
      <c r="A515" s="5">
        <f t="shared" si="26"/>
        <v>109</v>
      </c>
      <c r="B515" s="5" t="str">
        <f t="shared" si="27"/>
        <v>ALB / Public Body / Other109</v>
      </c>
      <c r="C515" s="69" t="s">
        <v>761</v>
      </c>
      <c r="D515" s="86" t="s">
        <v>452</v>
      </c>
      <c r="E515" s="36"/>
      <c r="V515" s="36"/>
    </row>
    <row r="516" spans="1:22" x14ac:dyDescent="0.3">
      <c r="A516" s="5">
        <f t="shared" si="26"/>
        <v>110</v>
      </c>
      <c r="B516" s="5" t="str">
        <f t="shared" si="27"/>
        <v>ALB / Public Body / Other110</v>
      </c>
      <c r="C516" s="69" t="s">
        <v>761</v>
      </c>
      <c r="D516" s="86" t="s">
        <v>522</v>
      </c>
      <c r="E516" s="36"/>
      <c r="V516" s="36"/>
    </row>
    <row r="517" spans="1:22" x14ac:dyDescent="0.3">
      <c r="A517" s="5">
        <f t="shared" si="26"/>
        <v>111</v>
      </c>
      <c r="B517" s="5" t="str">
        <f t="shared" si="27"/>
        <v>ALB / Public Body / Other111</v>
      </c>
      <c r="C517" s="69" t="s">
        <v>761</v>
      </c>
      <c r="D517" s="86" t="s">
        <v>523</v>
      </c>
      <c r="E517" s="36"/>
      <c r="V517" s="36"/>
    </row>
    <row r="518" spans="1:22" x14ac:dyDescent="0.3">
      <c r="A518" s="5">
        <f t="shared" ref="A518:A553" si="28">IF(C518&lt;&gt;C517,1,A517+1)</f>
        <v>112</v>
      </c>
      <c r="B518" s="5" t="str">
        <f t="shared" si="27"/>
        <v>ALB / Public Body / Other112</v>
      </c>
      <c r="C518" s="69" t="s">
        <v>761</v>
      </c>
      <c r="D518" s="86" t="s">
        <v>524</v>
      </c>
      <c r="E518" s="36"/>
      <c r="V518" s="36"/>
    </row>
    <row r="519" spans="1:22" x14ac:dyDescent="0.3">
      <c r="A519" s="5">
        <f t="shared" si="28"/>
        <v>113</v>
      </c>
      <c r="B519" s="5" t="str">
        <f t="shared" ref="B519:B550" si="29">C519&amp;A519</f>
        <v>ALB / Public Body / Other113</v>
      </c>
      <c r="C519" s="69" t="s">
        <v>761</v>
      </c>
      <c r="D519" s="86" t="s">
        <v>769</v>
      </c>
      <c r="E519" s="36"/>
      <c r="V519" s="36"/>
    </row>
    <row r="520" spans="1:22" x14ac:dyDescent="0.3">
      <c r="A520" s="5">
        <f t="shared" si="28"/>
        <v>114</v>
      </c>
      <c r="B520" s="5" t="str">
        <f t="shared" si="29"/>
        <v>ALB / Public Body / Other114</v>
      </c>
      <c r="C520" s="69" t="s">
        <v>761</v>
      </c>
      <c r="D520" s="86" t="s">
        <v>525</v>
      </c>
      <c r="E520" s="36"/>
      <c r="V520" s="36"/>
    </row>
    <row r="521" spans="1:22" x14ac:dyDescent="0.3">
      <c r="A521" s="5">
        <f t="shared" si="28"/>
        <v>115</v>
      </c>
      <c r="B521" s="5" t="str">
        <f t="shared" si="29"/>
        <v>ALB / Public Body / Other115</v>
      </c>
      <c r="C521" s="69" t="s">
        <v>761</v>
      </c>
      <c r="D521" s="86" t="s">
        <v>770</v>
      </c>
      <c r="E521" s="36"/>
      <c r="V521" s="36"/>
    </row>
    <row r="522" spans="1:22" x14ac:dyDescent="0.3">
      <c r="A522" s="5">
        <f t="shared" si="28"/>
        <v>116</v>
      </c>
      <c r="B522" s="5" t="str">
        <f t="shared" si="29"/>
        <v>ALB / Public Body / Other116</v>
      </c>
      <c r="C522" s="69" t="s">
        <v>761</v>
      </c>
      <c r="D522" s="86" t="s">
        <v>526</v>
      </c>
      <c r="E522" s="36"/>
      <c r="V522" s="36"/>
    </row>
    <row r="523" spans="1:22" x14ac:dyDescent="0.3">
      <c r="A523" s="5">
        <f t="shared" si="28"/>
        <v>117</v>
      </c>
      <c r="B523" s="5" t="str">
        <f t="shared" si="29"/>
        <v>ALB / Public Body / Other117</v>
      </c>
      <c r="C523" s="69" t="s">
        <v>761</v>
      </c>
      <c r="D523" s="86" t="s">
        <v>454</v>
      </c>
      <c r="E523" s="36"/>
      <c r="V523" s="36"/>
    </row>
    <row r="524" spans="1:22" x14ac:dyDescent="0.3">
      <c r="A524" s="5">
        <f t="shared" si="28"/>
        <v>118</v>
      </c>
      <c r="B524" s="5" t="str">
        <f t="shared" si="29"/>
        <v>ALB / Public Body / Other118</v>
      </c>
      <c r="C524" s="69" t="s">
        <v>761</v>
      </c>
      <c r="D524" s="86" t="s">
        <v>527</v>
      </c>
      <c r="E524" s="36"/>
      <c r="V524" s="36"/>
    </row>
    <row r="525" spans="1:22" x14ac:dyDescent="0.3">
      <c r="A525" s="5">
        <f t="shared" si="28"/>
        <v>119</v>
      </c>
      <c r="B525" s="5" t="str">
        <f t="shared" si="29"/>
        <v>ALB / Public Body / Other119</v>
      </c>
      <c r="C525" s="69" t="s">
        <v>761</v>
      </c>
      <c r="D525" s="86" t="s">
        <v>455</v>
      </c>
      <c r="E525" s="36"/>
      <c r="V525" s="36"/>
    </row>
    <row r="526" spans="1:22" x14ac:dyDescent="0.3">
      <c r="A526" s="5">
        <f t="shared" si="28"/>
        <v>120</v>
      </c>
      <c r="B526" s="5" t="str">
        <f t="shared" si="29"/>
        <v>ALB / Public Body / Other120</v>
      </c>
      <c r="C526" s="69" t="s">
        <v>761</v>
      </c>
      <c r="D526" s="86" t="s">
        <v>528</v>
      </c>
      <c r="E526" s="36"/>
      <c r="V526" s="36"/>
    </row>
    <row r="527" spans="1:22" x14ac:dyDescent="0.3">
      <c r="A527" s="5">
        <f t="shared" si="28"/>
        <v>121</v>
      </c>
      <c r="B527" s="5" t="str">
        <f t="shared" si="29"/>
        <v>ALB / Public Body / Other121</v>
      </c>
      <c r="C527" s="69" t="s">
        <v>761</v>
      </c>
      <c r="D527" s="86" t="s">
        <v>456</v>
      </c>
      <c r="E527" s="36"/>
      <c r="V527" s="36"/>
    </row>
    <row r="528" spans="1:22" x14ac:dyDescent="0.3">
      <c r="A528" s="5">
        <f t="shared" si="28"/>
        <v>122</v>
      </c>
      <c r="B528" s="5" t="str">
        <f t="shared" si="29"/>
        <v>ALB / Public Body / Other122</v>
      </c>
      <c r="C528" s="69" t="s">
        <v>761</v>
      </c>
      <c r="D528" s="86" t="s">
        <v>457</v>
      </c>
      <c r="E528" s="36"/>
      <c r="V528" s="36"/>
    </row>
    <row r="529" spans="1:22" x14ac:dyDescent="0.3">
      <c r="A529" s="5">
        <f t="shared" si="28"/>
        <v>123</v>
      </c>
      <c r="B529" s="5" t="str">
        <f t="shared" si="29"/>
        <v>ALB / Public Body / Other123</v>
      </c>
      <c r="C529" s="69" t="s">
        <v>761</v>
      </c>
      <c r="D529" s="86" t="s">
        <v>529</v>
      </c>
      <c r="E529" s="36"/>
      <c r="V529" s="36"/>
    </row>
    <row r="530" spans="1:22" x14ac:dyDescent="0.3">
      <c r="A530" s="5">
        <f t="shared" si="28"/>
        <v>124</v>
      </c>
      <c r="B530" s="5" t="str">
        <f t="shared" si="29"/>
        <v>ALB / Public Body / Other124</v>
      </c>
      <c r="C530" s="69" t="s">
        <v>761</v>
      </c>
      <c r="D530" s="86" t="s">
        <v>530</v>
      </c>
      <c r="E530" s="36"/>
      <c r="V530" s="36"/>
    </row>
    <row r="531" spans="1:22" x14ac:dyDescent="0.3">
      <c r="A531" s="5">
        <f t="shared" si="28"/>
        <v>125</v>
      </c>
      <c r="B531" s="5" t="str">
        <f t="shared" si="29"/>
        <v>ALB / Public Body / Other125</v>
      </c>
      <c r="C531" s="69" t="s">
        <v>761</v>
      </c>
      <c r="D531" s="86" t="s">
        <v>450</v>
      </c>
      <c r="E531" s="36"/>
      <c r="V531" s="36"/>
    </row>
    <row r="532" spans="1:22" x14ac:dyDescent="0.3">
      <c r="A532" s="5">
        <f t="shared" si="28"/>
        <v>126</v>
      </c>
      <c r="B532" s="5" t="str">
        <f t="shared" si="29"/>
        <v>ALB / Public Body / Other126</v>
      </c>
      <c r="C532" s="69" t="s">
        <v>761</v>
      </c>
      <c r="D532" s="86" t="s">
        <v>458</v>
      </c>
      <c r="E532" s="36"/>
      <c r="V532" s="36"/>
    </row>
    <row r="533" spans="1:22" x14ac:dyDescent="0.3">
      <c r="A533" s="5">
        <f t="shared" si="28"/>
        <v>127</v>
      </c>
      <c r="B533" s="5" t="str">
        <f t="shared" si="29"/>
        <v>ALB / Public Body / Other127</v>
      </c>
      <c r="C533" s="69" t="s">
        <v>761</v>
      </c>
      <c r="D533" s="86" t="s">
        <v>459</v>
      </c>
      <c r="E533" s="36"/>
      <c r="V533" s="36"/>
    </row>
    <row r="534" spans="1:22" x14ac:dyDescent="0.3">
      <c r="A534" s="5">
        <f t="shared" si="28"/>
        <v>128</v>
      </c>
      <c r="B534" s="5" t="str">
        <f t="shared" si="29"/>
        <v>ALB / Public Body / Other128</v>
      </c>
      <c r="C534" s="69" t="s">
        <v>761</v>
      </c>
      <c r="D534" s="86" t="s">
        <v>771</v>
      </c>
      <c r="E534" s="36"/>
      <c r="V534" s="36"/>
    </row>
    <row r="535" spans="1:22" x14ac:dyDescent="0.3">
      <c r="A535" s="5">
        <f t="shared" si="28"/>
        <v>129</v>
      </c>
      <c r="B535" s="5" t="str">
        <f t="shared" si="29"/>
        <v>ALB / Public Body / Other129</v>
      </c>
      <c r="C535" s="69" t="s">
        <v>761</v>
      </c>
      <c r="D535" s="86" t="s">
        <v>460</v>
      </c>
      <c r="E535" s="36"/>
      <c r="V535" s="36"/>
    </row>
    <row r="536" spans="1:22" x14ac:dyDescent="0.3">
      <c r="A536" s="5">
        <f t="shared" si="28"/>
        <v>130</v>
      </c>
      <c r="B536" s="5" t="str">
        <f t="shared" si="29"/>
        <v>ALB / Public Body / Other130</v>
      </c>
      <c r="C536" s="69" t="s">
        <v>761</v>
      </c>
      <c r="D536" s="86" t="s">
        <v>531</v>
      </c>
      <c r="E536" s="36"/>
      <c r="V536" s="36"/>
    </row>
    <row r="537" spans="1:22" x14ac:dyDescent="0.3">
      <c r="A537" s="5">
        <f t="shared" si="28"/>
        <v>131</v>
      </c>
      <c r="B537" s="5" t="str">
        <f t="shared" si="29"/>
        <v>ALB / Public Body / Other131</v>
      </c>
      <c r="C537" s="69" t="s">
        <v>761</v>
      </c>
      <c r="D537" s="86" t="s">
        <v>532</v>
      </c>
      <c r="E537" s="36"/>
      <c r="V537" s="36"/>
    </row>
    <row r="538" spans="1:22" x14ac:dyDescent="0.3">
      <c r="A538" s="5">
        <f t="shared" si="28"/>
        <v>132</v>
      </c>
      <c r="B538" s="5" t="str">
        <f t="shared" si="29"/>
        <v>ALB / Public Body / Other132</v>
      </c>
      <c r="C538" s="69" t="s">
        <v>761</v>
      </c>
      <c r="D538" s="86" t="s">
        <v>461</v>
      </c>
      <c r="E538" s="36"/>
      <c r="V538" s="36"/>
    </row>
    <row r="539" spans="1:22" x14ac:dyDescent="0.3">
      <c r="A539" s="5">
        <f t="shared" si="28"/>
        <v>133</v>
      </c>
      <c r="B539" s="5" t="str">
        <f t="shared" si="29"/>
        <v>ALB / Public Body / Other133</v>
      </c>
      <c r="C539" s="69" t="s">
        <v>761</v>
      </c>
      <c r="D539" s="86" t="s">
        <v>772</v>
      </c>
      <c r="E539" s="36"/>
      <c r="V539" s="36"/>
    </row>
    <row r="540" spans="1:22" x14ac:dyDescent="0.3">
      <c r="A540" s="5">
        <f t="shared" si="28"/>
        <v>134</v>
      </c>
      <c r="B540" s="5" t="str">
        <f t="shared" si="29"/>
        <v>ALB / Public Body / Other134</v>
      </c>
      <c r="C540" s="69" t="s">
        <v>761</v>
      </c>
      <c r="D540" s="86" t="s">
        <v>451</v>
      </c>
      <c r="E540" s="36"/>
      <c r="V540" s="36"/>
    </row>
    <row r="541" spans="1:22" x14ac:dyDescent="0.3">
      <c r="A541" s="5">
        <f t="shared" si="28"/>
        <v>135</v>
      </c>
      <c r="B541" s="5" t="str">
        <f t="shared" si="29"/>
        <v>ALB / Public Body / Other135</v>
      </c>
      <c r="C541" s="69" t="s">
        <v>761</v>
      </c>
      <c r="D541" s="86" t="s">
        <v>462</v>
      </c>
      <c r="E541" s="36"/>
      <c r="V541" s="36"/>
    </row>
    <row r="542" spans="1:22" x14ac:dyDescent="0.3">
      <c r="A542" s="5">
        <f t="shared" si="28"/>
        <v>136</v>
      </c>
      <c r="B542" s="5" t="str">
        <f t="shared" si="29"/>
        <v>ALB / Public Body / Other136</v>
      </c>
      <c r="C542" s="69" t="s">
        <v>761</v>
      </c>
      <c r="D542" s="86" t="s">
        <v>463</v>
      </c>
      <c r="E542" s="14"/>
      <c r="V542" s="36"/>
    </row>
    <row r="543" spans="1:22" x14ac:dyDescent="0.3">
      <c r="A543" s="5">
        <f t="shared" si="28"/>
        <v>137</v>
      </c>
      <c r="B543" s="5" t="str">
        <f t="shared" si="29"/>
        <v>ALB / Public Body / Other137</v>
      </c>
      <c r="C543" s="69" t="s">
        <v>761</v>
      </c>
      <c r="D543" s="86" t="s">
        <v>423</v>
      </c>
      <c r="E543" s="14"/>
      <c r="V543" s="36"/>
    </row>
    <row r="544" spans="1:22" x14ac:dyDescent="0.3">
      <c r="A544" s="5">
        <f t="shared" si="28"/>
        <v>138</v>
      </c>
      <c r="B544" s="5" t="str">
        <f t="shared" si="29"/>
        <v>ALB / Public Body / Other138</v>
      </c>
      <c r="C544" s="69" t="s">
        <v>761</v>
      </c>
      <c r="D544" s="86" t="s">
        <v>426</v>
      </c>
      <c r="E544" s="14"/>
      <c r="V544" s="36"/>
    </row>
    <row r="545" spans="1:22" x14ac:dyDescent="0.3">
      <c r="A545" s="5">
        <f t="shared" si="28"/>
        <v>139</v>
      </c>
      <c r="B545" s="5" t="str">
        <f t="shared" si="29"/>
        <v>ALB / Public Body / Other139</v>
      </c>
      <c r="C545" s="69" t="s">
        <v>761</v>
      </c>
      <c r="D545" s="86" t="s">
        <v>453</v>
      </c>
      <c r="E545" s="14"/>
      <c r="V545" s="36"/>
    </row>
    <row r="546" spans="1:22" x14ac:dyDescent="0.3">
      <c r="A546" s="5">
        <f t="shared" si="28"/>
        <v>140</v>
      </c>
      <c r="B546" s="5" t="str">
        <f t="shared" si="29"/>
        <v>ALB / Public Body / Other140</v>
      </c>
      <c r="C546" s="69" t="s">
        <v>761</v>
      </c>
      <c r="D546" s="86" t="s">
        <v>533</v>
      </c>
      <c r="E546" s="14"/>
      <c r="V546" s="36"/>
    </row>
    <row r="547" spans="1:22" x14ac:dyDescent="0.3">
      <c r="A547" s="5">
        <f t="shared" si="28"/>
        <v>141</v>
      </c>
      <c r="B547" s="5" t="str">
        <f t="shared" si="29"/>
        <v>ALB / Public Body / Other141</v>
      </c>
      <c r="C547" s="69" t="s">
        <v>761</v>
      </c>
      <c r="D547" s="86" t="s">
        <v>534</v>
      </c>
      <c r="E547" s="14"/>
      <c r="V547" s="36"/>
    </row>
    <row r="548" spans="1:22" x14ac:dyDescent="0.3">
      <c r="A548" s="5">
        <f t="shared" si="28"/>
        <v>142</v>
      </c>
      <c r="B548" s="5" t="str">
        <f t="shared" si="29"/>
        <v>ALB / Public Body / Other142</v>
      </c>
      <c r="C548" s="69" t="s">
        <v>761</v>
      </c>
      <c r="D548" s="86" t="s">
        <v>535</v>
      </c>
      <c r="E548" s="14"/>
      <c r="V548" s="36"/>
    </row>
    <row r="549" spans="1:22" x14ac:dyDescent="0.3">
      <c r="A549" s="5">
        <f t="shared" si="28"/>
        <v>143</v>
      </c>
      <c r="B549" s="5" t="str">
        <f t="shared" si="29"/>
        <v>ALB / Public Body / Other143</v>
      </c>
      <c r="C549" s="69" t="s">
        <v>761</v>
      </c>
      <c r="D549" s="86" t="s">
        <v>536</v>
      </c>
      <c r="E549" s="14"/>
      <c r="V549" s="36"/>
    </row>
    <row r="550" spans="1:22" x14ac:dyDescent="0.3">
      <c r="A550" s="5">
        <f t="shared" si="28"/>
        <v>144</v>
      </c>
      <c r="B550" s="5" t="str">
        <f t="shared" si="29"/>
        <v>ALB / Public Body / Other144</v>
      </c>
      <c r="C550" s="69" t="s">
        <v>761</v>
      </c>
      <c r="D550" s="86" t="s">
        <v>464</v>
      </c>
      <c r="E550" s="14"/>
      <c r="V550" s="36"/>
    </row>
    <row r="551" spans="1:22" x14ac:dyDescent="0.3">
      <c r="A551" s="5">
        <f t="shared" si="28"/>
        <v>145</v>
      </c>
      <c r="B551" s="5" t="str">
        <f t="shared" ref="B551:B553" si="30">C551&amp;A551</f>
        <v>ALB / Public Body / Other145</v>
      </c>
      <c r="C551" s="69" t="s">
        <v>761</v>
      </c>
      <c r="D551" s="86" t="s">
        <v>539</v>
      </c>
      <c r="E551" s="14"/>
      <c r="V551" s="36"/>
    </row>
    <row r="552" spans="1:22" ht="17.25" thickBot="1" x14ac:dyDescent="0.35">
      <c r="A552" s="5">
        <f t="shared" si="28"/>
        <v>146</v>
      </c>
      <c r="B552" s="5" t="str">
        <f t="shared" si="30"/>
        <v>ALB / Public Body / Other146</v>
      </c>
      <c r="C552" s="69" t="s">
        <v>761</v>
      </c>
      <c r="D552" s="87" t="s">
        <v>465</v>
      </c>
      <c r="E552" s="14"/>
      <c r="V552" s="36"/>
    </row>
    <row r="553" spans="1:22" ht="17.25" thickBot="1" x14ac:dyDescent="0.35">
      <c r="A553" s="5">
        <f t="shared" si="28"/>
        <v>1</v>
      </c>
      <c r="B553" s="5" t="str">
        <f t="shared" si="30"/>
        <v>Multi-Department Lead Campaigns1</v>
      </c>
      <c r="C553" s="88" t="s">
        <v>773</v>
      </c>
      <c r="D553" s="89"/>
      <c r="E553" s="14"/>
    </row>
    <row r="554" spans="1:22" x14ac:dyDescent="0.3">
      <c r="D554"/>
      <c r="E554" s="14"/>
    </row>
    <row r="555" spans="1:22" x14ac:dyDescent="0.3">
      <c r="D555"/>
      <c r="E555" s="14"/>
    </row>
    <row r="556" spans="1:22" x14ac:dyDescent="0.3">
      <c r="D556"/>
      <c r="E556" s="14"/>
    </row>
    <row r="557" spans="1:22" x14ac:dyDescent="0.3">
      <c r="D557"/>
      <c r="E557" s="14"/>
    </row>
    <row r="558" spans="1:22" x14ac:dyDescent="0.3">
      <c r="D558"/>
      <c r="E558" s="14"/>
    </row>
    <row r="559" spans="1:22" x14ac:dyDescent="0.3">
      <c r="D559"/>
      <c r="E559" s="14"/>
    </row>
    <row r="560" spans="1:22" x14ac:dyDescent="0.3">
      <c r="D560"/>
      <c r="E560" s="14"/>
    </row>
    <row r="561" spans="4:5" x14ac:dyDescent="0.3">
      <c r="D561"/>
      <c r="E561" s="14"/>
    </row>
    <row r="562" spans="4:5" x14ac:dyDescent="0.3">
      <c r="D562"/>
      <c r="E562" s="14"/>
    </row>
    <row r="563" spans="4:5" x14ac:dyDescent="0.3">
      <c r="D563"/>
      <c r="E563" s="14"/>
    </row>
    <row r="564" spans="4:5" x14ac:dyDescent="0.3">
      <c r="D564"/>
      <c r="E564" s="14"/>
    </row>
    <row r="565" spans="4:5" x14ac:dyDescent="0.3">
      <c r="D565"/>
      <c r="E565" s="14"/>
    </row>
    <row r="566" spans="4:5" x14ac:dyDescent="0.3">
      <c r="D566"/>
      <c r="E566" s="14"/>
    </row>
    <row r="567" spans="4:5" x14ac:dyDescent="0.3">
      <c r="D567"/>
      <c r="E567" s="14"/>
    </row>
    <row r="568" spans="4:5" x14ac:dyDescent="0.3">
      <c r="D568"/>
      <c r="E568" s="14"/>
    </row>
    <row r="569" spans="4:5" x14ac:dyDescent="0.3">
      <c r="D569"/>
      <c r="E569" s="14"/>
    </row>
    <row r="570" spans="4:5" x14ac:dyDescent="0.3">
      <c r="D570"/>
      <c r="E570" s="14"/>
    </row>
    <row r="571" spans="4:5" x14ac:dyDescent="0.3">
      <c r="D571"/>
      <c r="E571" s="14"/>
    </row>
    <row r="572" spans="4:5" x14ac:dyDescent="0.3">
      <c r="D572"/>
      <c r="E572" s="14"/>
    </row>
    <row r="573" spans="4:5" x14ac:dyDescent="0.3">
      <c r="D573"/>
      <c r="E573" s="14"/>
    </row>
    <row r="574" spans="4:5" x14ac:dyDescent="0.3">
      <c r="D574"/>
      <c r="E574" s="14"/>
    </row>
    <row r="575" spans="4:5" x14ac:dyDescent="0.3">
      <c r="D575"/>
      <c r="E575" s="14"/>
    </row>
    <row r="576" spans="4:5" x14ac:dyDescent="0.3">
      <c r="D576"/>
      <c r="E576" s="14"/>
    </row>
    <row r="577" spans="4:5" x14ac:dyDescent="0.3">
      <c r="D577"/>
      <c r="E577" s="14"/>
    </row>
    <row r="578" spans="4:5" x14ac:dyDescent="0.3">
      <c r="D578"/>
      <c r="E578" s="14"/>
    </row>
    <row r="579" spans="4:5" x14ac:dyDescent="0.3">
      <c r="D579"/>
      <c r="E579" s="14"/>
    </row>
    <row r="580" spans="4:5" x14ac:dyDescent="0.3">
      <c r="D580"/>
      <c r="E580" s="14"/>
    </row>
    <row r="581" spans="4:5" x14ac:dyDescent="0.3">
      <c r="D581"/>
      <c r="E581" s="14"/>
    </row>
    <row r="582" spans="4:5" x14ac:dyDescent="0.3">
      <c r="D582"/>
      <c r="E582" s="14"/>
    </row>
    <row r="583" spans="4:5" x14ac:dyDescent="0.3">
      <c r="D583"/>
      <c r="E583" s="14"/>
    </row>
    <row r="584" spans="4:5" x14ac:dyDescent="0.3">
      <c r="D584"/>
      <c r="E584" s="14"/>
    </row>
    <row r="585" spans="4:5" x14ac:dyDescent="0.3">
      <c r="D585"/>
      <c r="E585" s="14"/>
    </row>
    <row r="586" spans="4:5" x14ac:dyDescent="0.3">
      <c r="D586"/>
      <c r="E586" s="14"/>
    </row>
    <row r="587" spans="4:5" x14ac:dyDescent="0.3">
      <c r="D587"/>
      <c r="E587" s="14"/>
    </row>
    <row r="588" spans="4:5" x14ac:dyDescent="0.3">
      <c r="D588"/>
      <c r="E588" s="14"/>
    </row>
    <row r="589" spans="4:5" x14ac:dyDescent="0.3">
      <c r="D589"/>
      <c r="E589" s="14"/>
    </row>
    <row r="590" spans="4:5" x14ac:dyDescent="0.3">
      <c r="D590"/>
      <c r="E590" s="14"/>
    </row>
    <row r="591" spans="4:5" x14ac:dyDescent="0.3">
      <c r="D591"/>
      <c r="E591" s="14"/>
    </row>
    <row r="592" spans="4:5" x14ac:dyDescent="0.3">
      <c r="D592"/>
      <c r="E592" s="14"/>
    </row>
    <row r="593" spans="4:5" x14ac:dyDescent="0.3">
      <c r="D593"/>
      <c r="E593" s="14"/>
    </row>
    <row r="594" spans="4:5" x14ac:dyDescent="0.3">
      <c r="D594"/>
      <c r="E594" s="14"/>
    </row>
    <row r="595" spans="4:5" x14ac:dyDescent="0.3">
      <c r="D595"/>
      <c r="E595" s="14"/>
    </row>
    <row r="596" spans="4:5" x14ac:dyDescent="0.3">
      <c r="D596"/>
      <c r="E596" s="14"/>
    </row>
    <row r="597" spans="4:5" x14ac:dyDescent="0.3">
      <c r="D597"/>
      <c r="E597" s="14"/>
    </row>
    <row r="598" spans="4:5" x14ac:dyDescent="0.3">
      <c r="D598"/>
      <c r="E598" s="14"/>
    </row>
    <row r="599" spans="4:5" x14ac:dyDescent="0.3">
      <c r="D599"/>
      <c r="E599" s="14"/>
    </row>
    <row r="600" spans="4:5" x14ac:dyDescent="0.3">
      <c r="D600"/>
      <c r="E600" s="14"/>
    </row>
    <row r="601" spans="4:5" x14ac:dyDescent="0.3">
      <c r="D601"/>
      <c r="E601" s="14"/>
    </row>
    <row r="602" spans="4:5" x14ac:dyDescent="0.3">
      <c r="D602"/>
      <c r="E602" s="14"/>
    </row>
    <row r="603" spans="4:5" x14ac:dyDescent="0.3">
      <c r="D603"/>
      <c r="E603" s="14"/>
    </row>
    <row r="604" spans="4:5" x14ac:dyDescent="0.3">
      <c r="D604"/>
      <c r="E604" s="14"/>
    </row>
    <row r="605" spans="4:5" x14ac:dyDescent="0.3">
      <c r="D605"/>
      <c r="E605" s="14"/>
    </row>
    <row r="606" spans="4:5" x14ac:dyDescent="0.3">
      <c r="D606"/>
      <c r="E606" s="14"/>
    </row>
    <row r="607" spans="4:5" x14ac:dyDescent="0.3">
      <c r="D607"/>
      <c r="E607" s="14"/>
    </row>
    <row r="608" spans="4:5" x14ac:dyDescent="0.3">
      <c r="D608"/>
      <c r="E608" s="14"/>
    </row>
    <row r="609" spans="4:5" x14ac:dyDescent="0.3">
      <c r="D609"/>
      <c r="E609" s="14"/>
    </row>
    <row r="610" spans="4:5" x14ac:dyDescent="0.3">
      <c r="D610"/>
      <c r="E610" s="14"/>
    </row>
    <row r="611" spans="4:5" x14ac:dyDescent="0.3">
      <c r="D611"/>
      <c r="E611" s="14"/>
    </row>
    <row r="612" spans="4:5" x14ac:dyDescent="0.3">
      <c r="D612"/>
      <c r="E612" s="14"/>
    </row>
    <row r="613" spans="4:5" x14ac:dyDescent="0.3">
      <c r="D613"/>
      <c r="E613" s="14"/>
    </row>
    <row r="614" spans="4:5" x14ac:dyDescent="0.3">
      <c r="D614"/>
      <c r="E614" s="14"/>
    </row>
    <row r="615" spans="4:5" x14ac:dyDescent="0.3">
      <c r="D615"/>
      <c r="E615" s="14"/>
    </row>
    <row r="616" spans="4:5" x14ac:dyDescent="0.3">
      <c r="D616"/>
      <c r="E616" s="14"/>
    </row>
    <row r="617" spans="4:5" x14ac:dyDescent="0.3">
      <c r="D617"/>
      <c r="E617" s="14"/>
    </row>
    <row r="618" spans="4:5" x14ac:dyDescent="0.3">
      <c r="D618"/>
      <c r="E618" s="14"/>
    </row>
    <row r="619" spans="4:5" x14ac:dyDescent="0.3">
      <c r="D619"/>
      <c r="E619" s="14"/>
    </row>
    <row r="620" spans="4:5" x14ac:dyDescent="0.3">
      <c r="D620"/>
      <c r="E620" s="14"/>
    </row>
    <row r="621" spans="4:5" x14ac:dyDescent="0.3">
      <c r="D621"/>
      <c r="E621" s="14"/>
    </row>
    <row r="622" spans="4:5" x14ac:dyDescent="0.3">
      <c r="D622"/>
      <c r="E622" s="14"/>
    </row>
    <row r="623" spans="4:5" x14ac:dyDescent="0.3">
      <c r="D623"/>
      <c r="E623" s="14"/>
    </row>
    <row r="624" spans="4:5" x14ac:dyDescent="0.3">
      <c r="D624"/>
      <c r="E624" s="14"/>
    </row>
    <row r="625" spans="4:5" x14ac:dyDescent="0.3">
      <c r="D625"/>
      <c r="E625" s="14"/>
    </row>
    <row r="626" spans="4:5" x14ac:dyDescent="0.3">
      <c r="D626"/>
      <c r="E626" s="14"/>
    </row>
    <row r="627" spans="4:5" x14ac:dyDescent="0.3">
      <c r="D627"/>
      <c r="E627" s="14"/>
    </row>
    <row r="628" spans="4:5" x14ac:dyDescent="0.3">
      <c r="D628"/>
      <c r="E628" s="14"/>
    </row>
    <row r="629" spans="4:5" x14ac:dyDescent="0.3">
      <c r="D629"/>
      <c r="E629" s="14"/>
    </row>
    <row r="630" spans="4:5" x14ac:dyDescent="0.3">
      <c r="D630"/>
      <c r="E630" s="14"/>
    </row>
    <row r="631" spans="4:5" x14ac:dyDescent="0.3">
      <c r="D631"/>
      <c r="E631" s="14"/>
    </row>
    <row r="632" spans="4:5" x14ac:dyDescent="0.3">
      <c r="D632"/>
      <c r="E632" s="14"/>
    </row>
    <row r="633" spans="4:5" x14ac:dyDescent="0.3">
      <c r="D633"/>
      <c r="E633" s="14"/>
    </row>
    <row r="634" spans="4:5" x14ac:dyDescent="0.3">
      <c r="D634"/>
      <c r="E634" s="14"/>
    </row>
    <row r="635" spans="4:5" x14ac:dyDescent="0.3">
      <c r="D635"/>
      <c r="E635" s="14"/>
    </row>
    <row r="636" spans="4:5" x14ac:dyDescent="0.3">
      <c r="D636"/>
      <c r="E636" s="14"/>
    </row>
    <row r="637" spans="4:5" x14ac:dyDescent="0.3">
      <c r="D637"/>
      <c r="E637" s="14"/>
    </row>
    <row r="638" spans="4:5" x14ac:dyDescent="0.3">
      <c r="D638"/>
      <c r="E638" s="14"/>
    </row>
    <row r="639" spans="4:5" x14ac:dyDescent="0.3">
      <c r="D639"/>
      <c r="E639" s="14"/>
    </row>
    <row r="640" spans="4:5" x14ac:dyDescent="0.3">
      <c r="D640"/>
      <c r="E640" s="14"/>
    </row>
    <row r="641" spans="4:5" x14ac:dyDescent="0.3">
      <c r="D641"/>
      <c r="E641" s="14"/>
    </row>
    <row r="642" spans="4:5" x14ac:dyDescent="0.3">
      <c r="D642"/>
      <c r="E642" s="14"/>
    </row>
    <row r="643" spans="4:5" x14ac:dyDescent="0.3">
      <c r="D643"/>
      <c r="E643" s="14"/>
    </row>
    <row r="644" spans="4:5" x14ac:dyDescent="0.3">
      <c r="D644"/>
      <c r="E644" s="14"/>
    </row>
    <row r="645" spans="4:5" x14ac:dyDescent="0.3">
      <c r="D645"/>
      <c r="E645" s="14"/>
    </row>
    <row r="646" spans="4:5" x14ac:dyDescent="0.3">
      <c r="D646"/>
      <c r="E646" s="14"/>
    </row>
    <row r="647" spans="4:5" x14ac:dyDescent="0.3">
      <c r="D647"/>
      <c r="E647" s="14"/>
    </row>
    <row r="648" spans="4:5" x14ac:dyDescent="0.3">
      <c r="D648"/>
      <c r="E648" s="14"/>
    </row>
    <row r="649" spans="4:5" x14ac:dyDescent="0.3">
      <c r="D649"/>
      <c r="E649" s="14"/>
    </row>
    <row r="650" spans="4:5" x14ac:dyDescent="0.3">
      <c r="D650"/>
      <c r="E650" s="14"/>
    </row>
    <row r="651" spans="4:5" x14ac:dyDescent="0.3">
      <c r="D651"/>
      <c r="E651" s="14"/>
    </row>
    <row r="652" spans="4:5" x14ac:dyDescent="0.3">
      <c r="D652"/>
      <c r="E652" s="14"/>
    </row>
    <row r="653" spans="4:5" x14ac:dyDescent="0.3">
      <c r="D653"/>
      <c r="E653" s="14"/>
    </row>
    <row r="654" spans="4:5" x14ac:dyDescent="0.3">
      <c r="D654"/>
      <c r="E654" s="14"/>
    </row>
    <row r="655" spans="4:5" x14ac:dyDescent="0.3">
      <c r="D655"/>
      <c r="E655" s="14"/>
    </row>
    <row r="656" spans="4:5" x14ac:dyDescent="0.3">
      <c r="D656"/>
      <c r="E656" s="14"/>
    </row>
    <row r="657" spans="4:5" x14ac:dyDescent="0.3">
      <c r="D657"/>
      <c r="E657" s="14"/>
    </row>
    <row r="658" spans="4:5" x14ac:dyDescent="0.3">
      <c r="D658"/>
      <c r="E658" s="14"/>
    </row>
    <row r="659" spans="4:5" x14ac:dyDescent="0.3">
      <c r="D659"/>
      <c r="E659" s="14"/>
    </row>
    <row r="660" spans="4:5" x14ac:dyDescent="0.3">
      <c r="D660"/>
      <c r="E660" s="14"/>
    </row>
    <row r="661" spans="4:5" x14ac:dyDescent="0.3">
      <c r="D661"/>
      <c r="E661" s="14"/>
    </row>
    <row r="662" spans="4:5" x14ac:dyDescent="0.3">
      <c r="D662"/>
      <c r="E662" s="14"/>
    </row>
    <row r="663" spans="4:5" x14ac:dyDescent="0.3">
      <c r="D663"/>
      <c r="E663" s="14"/>
    </row>
    <row r="664" spans="4:5" x14ac:dyDescent="0.3">
      <c r="D664"/>
      <c r="E664" s="14"/>
    </row>
    <row r="665" spans="4:5" x14ac:dyDescent="0.3">
      <c r="D665"/>
      <c r="E665" s="14"/>
    </row>
    <row r="666" spans="4:5" x14ac:dyDescent="0.3">
      <c r="D666"/>
      <c r="E666" s="14"/>
    </row>
    <row r="667" spans="4:5" x14ac:dyDescent="0.3">
      <c r="D667"/>
      <c r="E667" s="14"/>
    </row>
    <row r="668" spans="4:5" x14ac:dyDescent="0.3">
      <c r="D668"/>
      <c r="E668" s="14"/>
    </row>
    <row r="669" spans="4:5" x14ac:dyDescent="0.3">
      <c r="D669"/>
      <c r="E669" s="14"/>
    </row>
    <row r="670" spans="4:5" x14ac:dyDescent="0.3">
      <c r="D670"/>
      <c r="E670" s="14"/>
    </row>
    <row r="671" spans="4:5" x14ac:dyDescent="0.3">
      <c r="D671"/>
      <c r="E671" s="14"/>
    </row>
    <row r="672" spans="4:5" x14ac:dyDescent="0.3">
      <c r="D672"/>
      <c r="E672" s="14"/>
    </row>
    <row r="673" spans="4:5" x14ac:dyDescent="0.3">
      <c r="D673"/>
      <c r="E673" s="14"/>
    </row>
    <row r="674" spans="4:5" x14ac:dyDescent="0.3">
      <c r="D674"/>
      <c r="E674" s="14"/>
    </row>
    <row r="675" spans="4:5" x14ac:dyDescent="0.3">
      <c r="D675"/>
      <c r="E675" s="14"/>
    </row>
    <row r="676" spans="4:5" x14ac:dyDescent="0.3">
      <c r="D676"/>
      <c r="E676" s="14"/>
    </row>
    <row r="677" spans="4:5" x14ac:dyDescent="0.3">
      <c r="D677"/>
      <c r="E677" s="14"/>
    </row>
    <row r="678" spans="4:5" x14ac:dyDescent="0.3">
      <c r="D678"/>
      <c r="E678" s="14"/>
    </row>
    <row r="679" spans="4:5" x14ac:dyDescent="0.3">
      <c r="D679"/>
      <c r="E679" s="14"/>
    </row>
    <row r="680" spans="4:5" x14ac:dyDescent="0.3">
      <c r="D680"/>
      <c r="E680" s="14"/>
    </row>
    <row r="681" spans="4:5" x14ac:dyDescent="0.3">
      <c r="D681"/>
      <c r="E681" s="14"/>
    </row>
    <row r="682" spans="4:5" x14ac:dyDescent="0.3">
      <c r="D682"/>
      <c r="E682" s="14"/>
    </row>
    <row r="683" spans="4:5" x14ac:dyDescent="0.3">
      <c r="D683"/>
      <c r="E683" s="14"/>
    </row>
    <row r="684" spans="4:5" x14ac:dyDescent="0.3">
      <c r="D684"/>
      <c r="E684" s="14"/>
    </row>
    <row r="685" spans="4:5" x14ac:dyDescent="0.3">
      <c r="D685"/>
      <c r="E685" s="14"/>
    </row>
    <row r="686" spans="4:5" x14ac:dyDescent="0.3">
      <c r="D686"/>
      <c r="E686" s="14"/>
    </row>
    <row r="687" spans="4:5" x14ac:dyDescent="0.3">
      <c r="D687"/>
      <c r="E687" s="14"/>
    </row>
    <row r="688" spans="4:5" x14ac:dyDescent="0.3">
      <c r="D688"/>
      <c r="E688" s="14"/>
    </row>
    <row r="689" spans="4:5" x14ac:dyDescent="0.3">
      <c r="D689"/>
      <c r="E689" s="14"/>
    </row>
    <row r="690" spans="4:5" x14ac:dyDescent="0.3">
      <c r="D690"/>
      <c r="E690" s="14"/>
    </row>
    <row r="691" spans="4:5" x14ac:dyDescent="0.3">
      <c r="D691"/>
      <c r="E691" s="14"/>
    </row>
    <row r="692" spans="4:5" x14ac:dyDescent="0.3">
      <c r="D692"/>
      <c r="E692" s="14"/>
    </row>
    <row r="693" spans="4:5" x14ac:dyDescent="0.3">
      <c r="D693"/>
      <c r="E693" s="14"/>
    </row>
    <row r="694" spans="4:5" x14ac:dyDescent="0.3">
      <c r="D694"/>
      <c r="E694" s="14"/>
    </row>
    <row r="695" spans="4:5" x14ac:dyDescent="0.3">
      <c r="D695"/>
      <c r="E695" s="14"/>
    </row>
    <row r="696" spans="4:5" x14ac:dyDescent="0.3">
      <c r="D696"/>
      <c r="E696" s="14"/>
    </row>
    <row r="697" spans="4:5" x14ac:dyDescent="0.3">
      <c r="D697"/>
      <c r="E697" s="14"/>
    </row>
    <row r="698" spans="4:5" x14ac:dyDescent="0.3">
      <c r="D698"/>
      <c r="E698" s="14"/>
    </row>
    <row r="699" spans="4:5" x14ac:dyDescent="0.3">
      <c r="D699"/>
      <c r="E699" s="14"/>
    </row>
    <row r="700" spans="4:5" x14ac:dyDescent="0.3">
      <c r="D700"/>
      <c r="E700" s="14"/>
    </row>
    <row r="701" spans="4:5" x14ac:dyDescent="0.3">
      <c r="D701"/>
      <c r="E701" s="14"/>
    </row>
    <row r="702" spans="4:5" x14ac:dyDescent="0.3">
      <c r="D702"/>
      <c r="E702" s="14"/>
    </row>
    <row r="703" spans="4:5" x14ac:dyDescent="0.3">
      <c r="D703"/>
      <c r="E703" s="14"/>
    </row>
    <row r="704" spans="4:5" x14ac:dyDescent="0.3">
      <c r="D704"/>
      <c r="E704" s="14"/>
    </row>
    <row r="705" spans="4:5" x14ac:dyDescent="0.3">
      <c r="D705"/>
      <c r="E705" s="14"/>
    </row>
    <row r="706" spans="4:5" x14ac:dyDescent="0.3">
      <c r="D706"/>
      <c r="E706" s="14"/>
    </row>
    <row r="707" spans="4:5" x14ac:dyDescent="0.3">
      <c r="D707"/>
      <c r="E707" s="14"/>
    </row>
    <row r="708" spans="4:5" x14ac:dyDescent="0.3">
      <c r="D708"/>
      <c r="E708" s="14"/>
    </row>
    <row r="709" spans="4:5" x14ac:dyDescent="0.3">
      <c r="D709"/>
      <c r="E709" s="14"/>
    </row>
    <row r="710" spans="4:5" x14ac:dyDescent="0.3">
      <c r="D710"/>
      <c r="E710" s="14"/>
    </row>
    <row r="711" spans="4:5" x14ac:dyDescent="0.3">
      <c r="D711"/>
      <c r="E711" s="14"/>
    </row>
    <row r="712" spans="4:5" x14ac:dyDescent="0.3">
      <c r="D712"/>
      <c r="E712" s="14"/>
    </row>
    <row r="713" spans="4:5" x14ac:dyDescent="0.3">
      <c r="D713"/>
      <c r="E713" s="14"/>
    </row>
    <row r="714" spans="4:5" x14ac:dyDescent="0.3">
      <c r="D714"/>
      <c r="E714" s="14"/>
    </row>
    <row r="715" spans="4:5" x14ac:dyDescent="0.3">
      <c r="D715"/>
      <c r="E715" s="14"/>
    </row>
    <row r="716" spans="4:5" x14ac:dyDescent="0.3">
      <c r="D716"/>
      <c r="E716" s="14"/>
    </row>
    <row r="717" spans="4:5" x14ac:dyDescent="0.3">
      <c r="D717"/>
      <c r="E717" s="14"/>
    </row>
    <row r="718" spans="4:5" x14ac:dyDescent="0.3">
      <c r="D718"/>
      <c r="E718" s="14"/>
    </row>
    <row r="719" spans="4:5" x14ac:dyDescent="0.3">
      <c r="D719"/>
      <c r="E719" s="14"/>
    </row>
    <row r="720" spans="4:5" x14ac:dyDescent="0.3">
      <c r="D720"/>
      <c r="E720" s="14"/>
    </row>
    <row r="721" spans="4:5" x14ac:dyDescent="0.3">
      <c r="D721"/>
      <c r="E721" s="14"/>
    </row>
    <row r="722" spans="4:5" x14ac:dyDescent="0.3">
      <c r="D722"/>
      <c r="E722" s="14"/>
    </row>
    <row r="723" spans="4:5" x14ac:dyDescent="0.3">
      <c r="D723"/>
      <c r="E723" s="14"/>
    </row>
    <row r="724" spans="4:5" x14ac:dyDescent="0.3">
      <c r="D724"/>
      <c r="E724" s="14"/>
    </row>
    <row r="725" spans="4:5" x14ac:dyDescent="0.3">
      <c r="D725"/>
      <c r="E725" s="14"/>
    </row>
    <row r="726" spans="4:5" x14ac:dyDescent="0.3">
      <c r="D726"/>
      <c r="E726" s="14"/>
    </row>
    <row r="727" spans="4:5" x14ac:dyDescent="0.3">
      <c r="D727"/>
      <c r="E727" s="14"/>
    </row>
    <row r="728" spans="4:5" x14ac:dyDescent="0.3">
      <c r="D728"/>
      <c r="E728" s="14"/>
    </row>
    <row r="729" spans="4:5" x14ac:dyDescent="0.3">
      <c r="D729"/>
      <c r="E729" s="14"/>
    </row>
    <row r="730" spans="4:5" x14ac:dyDescent="0.3">
      <c r="D730"/>
      <c r="E730" s="14"/>
    </row>
    <row r="731" spans="4:5" x14ac:dyDescent="0.3">
      <c r="D731"/>
      <c r="E731" s="14"/>
    </row>
    <row r="732" spans="4:5" x14ac:dyDescent="0.3">
      <c r="D732"/>
      <c r="E732" s="14"/>
    </row>
    <row r="733" spans="4:5" x14ac:dyDescent="0.3">
      <c r="D733"/>
      <c r="E733" s="14"/>
    </row>
    <row r="734" spans="4:5" x14ac:dyDescent="0.3">
      <c r="D734"/>
      <c r="E734" s="14"/>
    </row>
    <row r="735" spans="4:5" x14ac:dyDescent="0.3">
      <c r="D735"/>
      <c r="E735" s="14"/>
    </row>
    <row r="736" spans="4:5" x14ac:dyDescent="0.3">
      <c r="D736"/>
      <c r="E736" s="14"/>
    </row>
    <row r="737" spans="4:5" x14ac:dyDescent="0.3">
      <c r="D737"/>
      <c r="E737" s="14"/>
    </row>
    <row r="738" spans="4:5" x14ac:dyDescent="0.3">
      <c r="D738"/>
      <c r="E738" s="14"/>
    </row>
    <row r="739" spans="4:5" x14ac:dyDescent="0.3">
      <c r="D739"/>
      <c r="E739" s="14"/>
    </row>
    <row r="740" spans="4:5" x14ac:dyDescent="0.3">
      <c r="D740"/>
      <c r="E740" s="14"/>
    </row>
    <row r="741" spans="4:5" x14ac:dyDescent="0.3">
      <c r="D741"/>
      <c r="E741" s="14"/>
    </row>
    <row r="742" spans="4:5" x14ac:dyDescent="0.3">
      <c r="D742"/>
      <c r="E742" s="14"/>
    </row>
    <row r="743" spans="4:5" x14ac:dyDescent="0.3">
      <c r="D743"/>
      <c r="E743" s="14"/>
    </row>
    <row r="744" spans="4:5" x14ac:dyDescent="0.3">
      <c r="D744"/>
      <c r="E744" s="14"/>
    </row>
    <row r="745" spans="4:5" x14ac:dyDescent="0.3">
      <c r="D745"/>
      <c r="E745" s="14"/>
    </row>
    <row r="746" spans="4:5" x14ac:dyDescent="0.3">
      <c r="D746"/>
      <c r="E746" s="14"/>
    </row>
    <row r="747" spans="4:5" x14ac:dyDescent="0.3">
      <c r="D747"/>
      <c r="E747" s="14"/>
    </row>
    <row r="748" spans="4:5" x14ac:dyDescent="0.3">
      <c r="D748"/>
      <c r="E748" s="14"/>
    </row>
    <row r="749" spans="4:5" x14ac:dyDescent="0.3">
      <c r="D749"/>
      <c r="E749" s="14"/>
    </row>
    <row r="750" spans="4:5" x14ac:dyDescent="0.3">
      <c r="D750"/>
      <c r="E750" s="14"/>
    </row>
    <row r="751" spans="4:5" x14ac:dyDescent="0.3">
      <c r="D751"/>
      <c r="E751" s="14"/>
    </row>
    <row r="752" spans="4:5" x14ac:dyDescent="0.3">
      <c r="D752"/>
      <c r="E752" s="14"/>
    </row>
    <row r="753" spans="4:5" x14ac:dyDescent="0.3">
      <c r="D753"/>
      <c r="E753" s="14"/>
    </row>
    <row r="754" spans="4:5" x14ac:dyDescent="0.3">
      <c r="D754"/>
      <c r="E754" s="14"/>
    </row>
    <row r="755" spans="4:5" x14ac:dyDescent="0.3">
      <c r="D755"/>
      <c r="E755" s="14"/>
    </row>
    <row r="756" spans="4:5" x14ac:dyDescent="0.3">
      <c r="D756"/>
      <c r="E756" s="14"/>
    </row>
    <row r="757" spans="4:5" x14ac:dyDescent="0.3">
      <c r="D757"/>
      <c r="E757" s="14"/>
    </row>
    <row r="758" spans="4:5" x14ac:dyDescent="0.3">
      <c r="D758"/>
      <c r="E758" s="14"/>
    </row>
    <row r="759" spans="4:5" x14ac:dyDescent="0.3">
      <c r="D759"/>
      <c r="E759" s="14"/>
    </row>
    <row r="760" spans="4:5" x14ac:dyDescent="0.3">
      <c r="D760"/>
      <c r="E760" s="14"/>
    </row>
    <row r="761" spans="4:5" x14ac:dyDescent="0.3">
      <c r="D761"/>
      <c r="E761" s="14"/>
    </row>
    <row r="762" spans="4:5" x14ac:dyDescent="0.3">
      <c r="D762"/>
      <c r="E762" s="14"/>
    </row>
    <row r="763" spans="4:5" x14ac:dyDescent="0.3">
      <c r="D763"/>
      <c r="E763" s="14"/>
    </row>
    <row r="764" spans="4:5" x14ac:dyDescent="0.3">
      <c r="D764"/>
      <c r="E764" s="14"/>
    </row>
    <row r="765" spans="4:5" x14ac:dyDescent="0.3">
      <c r="D765"/>
      <c r="E765" s="14"/>
    </row>
    <row r="766" spans="4:5" x14ac:dyDescent="0.3">
      <c r="D766"/>
      <c r="E766" s="14"/>
    </row>
    <row r="767" spans="4:5" x14ac:dyDescent="0.3">
      <c r="D767"/>
      <c r="E767" s="14"/>
    </row>
    <row r="768" spans="4:5" x14ac:dyDescent="0.3">
      <c r="D768"/>
      <c r="E768" s="14"/>
    </row>
    <row r="769" spans="4:5" x14ac:dyDescent="0.3">
      <c r="D769"/>
      <c r="E769" s="14"/>
    </row>
    <row r="770" spans="4:5" x14ac:dyDescent="0.3">
      <c r="D770"/>
      <c r="E770" s="14"/>
    </row>
    <row r="771" spans="4:5" x14ac:dyDescent="0.3">
      <c r="D771"/>
      <c r="E771" s="14"/>
    </row>
    <row r="772" spans="4:5" x14ac:dyDescent="0.3">
      <c r="D772"/>
      <c r="E772" s="14"/>
    </row>
    <row r="773" spans="4:5" x14ac:dyDescent="0.3">
      <c r="D773"/>
      <c r="E773" s="14"/>
    </row>
    <row r="774" spans="4:5" x14ac:dyDescent="0.3">
      <c r="D774"/>
      <c r="E774" s="14"/>
    </row>
    <row r="775" spans="4:5" x14ac:dyDescent="0.3">
      <c r="D775"/>
      <c r="E775" s="14"/>
    </row>
    <row r="776" spans="4:5" x14ac:dyDescent="0.3">
      <c r="D776"/>
      <c r="E776" s="14"/>
    </row>
    <row r="777" spans="4:5" x14ac:dyDescent="0.3">
      <c r="D777"/>
      <c r="E777" s="14"/>
    </row>
    <row r="778" spans="4:5" x14ac:dyDescent="0.3">
      <c r="D778"/>
      <c r="E778" s="14"/>
    </row>
    <row r="779" spans="4:5" x14ac:dyDescent="0.3">
      <c r="D779"/>
      <c r="E779" s="14"/>
    </row>
    <row r="780" spans="4:5" x14ac:dyDescent="0.3">
      <c r="D780"/>
      <c r="E780" s="14"/>
    </row>
    <row r="781" spans="4:5" x14ac:dyDescent="0.3">
      <c r="D781"/>
      <c r="E781" s="14"/>
    </row>
    <row r="782" spans="4:5" x14ac:dyDescent="0.3">
      <c r="D782"/>
      <c r="E782" s="14"/>
    </row>
    <row r="783" spans="4:5" x14ac:dyDescent="0.3">
      <c r="D783"/>
      <c r="E783" s="14"/>
    </row>
    <row r="784" spans="4:5" x14ac:dyDescent="0.3">
      <c r="D784"/>
      <c r="E784" s="14"/>
    </row>
    <row r="785" spans="4:5" x14ac:dyDescent="0.3">
      <c r="D785"/>
      <c r="E785" s="14"/>
    </row>
    <row r="786" spans="4:5" x14ac:dyDescent="0.3">
      <c r="D786"/>
      <c r="E786" s="14"/>
    </row>
    <row r="787" spans="4:5" x14ac:dyDescent="0.3">
      <c r="D787"/>
      <c r="E787" s="14"/>
    </row>
    <row r="788" spans="4:5" x14ac:dyDescent="0.3">
      <c r="D788"/>
      <c r="E788" s="14"/>
    </row>
    <row r="789" spans="4:5" x14ac:dyDescent="0.3">
      <c r="D789"/>
      <c r="E789" s="14"/>
    </row>
    <row r="790" spans="4:5" x14ac:dyDescent="0.3">
      <c r="D790"/>
      <c r="E790" s="14"/>
    </row>
    <row r="791" spans="4:5" x14ac:dyDescent="0.3">
      <c r="D791"/>
      <c r="E791" s="14"/>
    </row>
    <row r="792" spans="4:5" x14ac:dyDescent="0.3">
      <c r="D792"/>
      <c r="E792" s="14"/>
    </row>
    <row r="793" spans="4:5" x14ac:dyDescent="0.3">
      <c r="D793"/>
      <c r="E793" s="14"/>
    </row>
    <row r="794" spans="4:5" x14ac:dyDescent="0.3">
      <c r="D794"/>
      <c r="E794" s="14"/>
    </row>
    <row r="795" spans="4:5" x14ac:dyDescent="0.3">
      <c r="D795"/>
      <c r="E795" s="14"/>
    </row>
    <row r="796" spans="4:5" x14ac:dyDescent="0.3">
      <c r="D796"/>
      <c r="E796" s="14"/>
    </row>
    <row r="797" spans="4:5" x14ac:dyDescent="0.3">
      <c r="D797"/>
      <c r="E797" s="14"/>
    </row>
    <row r="798" spans="4:5" x14ac:dyDescent="0.3">
      <c r="D798"/>
      <c r="E798" s="14"/>
    </row>
    <row r="799" spans="4:5" x14ac:dyDescent="0.3">
      <c r="D799"/>
      <c r="E799" s="14"/>
    </row>
    <row r="800" spans="4:5" x14ac:dyDescent="0.3">
      <c r="D800"/>
      <c r="E800" s="14"/>
    </row>
    <row r="801" spans="4:5" x14ac:dyDescent="0.3">
      <c r="D801"/>
      <c r="E801" s="14"/>
    </row>
    <row r="802" spans="4:5" x14ac:dyDescent="0.3">
      <c r="D802"/>
      <c r="E802" s="14"/>
    </row>
    <row r="803" spans="4:5" x14ac:dyDescent="0.3">
      <c r="D803"/>
      <c r="E803" s="14"/>
    </row>
    <row r="804" spans="4:5" x14ac:dyDescent="0.3">
      <c r="D804"/>
      <c r="E804" s="14"/>
    </row>
    <row r="805" spans="4:5" x14ac:dyDescent="0.3">
      <c r="D805"/>
      <c r="E805" s="14"/>
    </row>
    <row r="806" spans="4:5" x14ac:dyDescent="0.3">
      <c r="D806"/>
      <c r="E806" s="14"/>
    </row>
    <row r="807" spans="4:5" x14ac:dyDescent="0.3">
      <c r="D807"/>
      <c r="E807" s="14"/>
    </row>
    <row r="808" spans="4:5" x14ac:dyDescent="0.3">
      <c r="D808"/>
      <c r="E808" s="14"/>
    </row>
    <row r="809" spans="4:5" x14ac:dyDescent="0.3">
      <c r="D809"/>
      <c r="E809" s="14"/>
    </row>
    <row r="810" spans="4:5" x14ac:dyDescent="0.3">
      <c r="D810"/>
      <c r="E810" s="14"/>
    </row>
    <row r="811" spans="4:5" x14ac:dyDescent="0.3">
      <c r="D811"/>
      <c r="E811" s="14"/>
    </row>
    <row r="812" spans="4:5" x14ac:dyDescent="0.3">
      <c r="D812"/>
      <c r="E812" s="14"/>
    </row>
    <row r="813" spans="4:5" x14ac:dyDescent="0.3">
      <c r="D813"/>
      <c r="E813" s="14"/>
    </row>
    <row r="814" spans="4:5" x14ac:dyDescent="0.3">
      <c r="D814"/>
      <c r="E814" s="14"/>
    </row>
    <row r="815" spans="4:5" x14ac:dyDescent="0.3">
      <c r="D815"/>
      <c r="E815" s="14"/>
    </row>
    <row r="816" spans="4:5" x14ac:dyDescent="0.3">
      <c r="D816"/>
      <c r="E816" s="14"/>
    </row>
    <row r="817" spans="4:5" x14ac:dyDescent="0.3">
      <c r="D817"/>
      <c r="E817" s="14"/>
    </row>
    <row r="818" spans="4:5" x14ac:dyDescent="0.3">
      <c r="D818"/>
      <c r="E818" s="14"/>
    </row>
    <row r="819" spans="4:5" x14ac:dyDescent="0.3">
      <c r="D819"/>
      <c r="E819" s="14"/>
    </row>
    <row r="820" spans="4:5" x14ac:dyDescent="0.3">
      <c r="D820"/>
      <c r="E820" s="14"/>
    </row>
    <row r="821" spans="4:5" x14ac:dyDescent="0.3">
      <c r="D821"/>
      <c r="E821" s="14"/>
    </row>
    <row r="822" spans="4:5" x14ac:dyDescent="0.3">
      <c r="D822"/>
      <c r="E822" s="14"/>
    </row>
    <row r="823" spans="4:5" x14ac:dyDescent="0.3">
      <c r="D823"/>
      <c r="E823" s="14"/>
    </row>
    <row r="824" spans="4:5" x14ac:dyDescent="0.3">
      <c r="D824"/>
      <c r="E824" s="14"/>
    </row>
    <row r="825" spans="4:5" x14ac:dyDescent="0.3">
      <c r="D825"/>
      <c r="E825" s="14"/>
    </row>
    <row r="826" spans="4:5" x14ac:dyDescent="0.3">
      <c r="D826"/>
      <c r="E826" s="14"/>
    </row>
    <row r="827" spans="4:5" x14ac:dyDescent="0.3">
      <c r="D827"/>
      <c r="E827" s="14"/>
    </row>
    <row r="828" spans="4:5" x14ac:dyDescent="0.3">
      <c r="D828"/>
      <c r="E828" s="14"/>
    </row>
    <row r="829" spans="4:5" x14ac:dyDescent="0.3">
      <c r="D829"/>
      <c r="E829" s="14"/>
    </row>
    <row r="830" spans="4:5" x14ac:dyDescent="0.3">
      <c r="D830"/>
      <c r="E830" s="14"/>
    </row>
    <row r="831" spans="4:5" x14ac:dyDescent="0.3">
      <c r="D831"/>
      <c r="E831" s="14"/>
    </row>
    <row r="832" spans="4:5" x14ac:dyDescent="0.3">
      <c r="D832"/>
      <c r="E832" s="14"/>
    </row>
    <row r="833" spans="4:5" x14ac:dyDescent="0.3">
      <c r="D833"/>
      <c r="E833" s="14"/>
    </row>
    <row r="834" spans="4:5" x14ac:dyDescent="0.3">
      <c r="D834"/>
      <c r="E834" s="14"/>
    </row>
    <row r="835" spans="4:5" x14ac:dyDescent="0.3">
      <c r="D835"/>
      <c r="E835" s="14"/>
    </row>
    <row r="836" spans="4:5" x14ac:dyDescent="0.3">
      <c r="D836"/>
      <c r="E836" s="14"/>
    </row>
    <row r="837" spans="4:5" x14ac:dyDescent="0.3">
      <c r="D837"/>
      <c r="E837" s="14"/>
    </row>
    <row r="838" spans="4:5" x14ac:dyDescent="0.3">
      <c r="D838"/>
      <c r="E838" s="14"/>
    </row>
    <row r="839" spans="4:5" x14ac:dyDescent="0.3">
      <c r="D839"/>
      <c r="E839" s="14"/>
    </row>
    <row r="840" spans="4:5" x14ac:dyDescent="0.3">
      <c r="D840"/>
      <c r="E840" s="14"/>
    </row>
    <row r="841" spans="4:5" x14ac:dyDescent="0.3">
      <c r="D841"/>
      <c r="E841" s="14"/>
    </row>
    <row r="842" spans="4:5" x14ac:dyDescent="0.3">
      <c r="D842"/>
      <c r="E842" s="14"/>
    </row>
    <row r="843" spans="4:5" x14ac:dyDescent="0.3">
      <c r="D843"/>
      <c r="E843" s="14"/>
    </row>
    <row r="844" spans="4:5" x14ac:dyDescent="0.3">
      <c r="D844"/>
      <c r="E844" s="14"/>
    </row>
    <row r="845" spans="4:5" x14ac:dyDescent="0.3">
      <c r="D845"/>
      <c r="E845" s="14"/>
    </row>
    <row r="846" spans="4:5" x14ac:dyDescent="0.3">
      <c r="D846"/>
      <c r="E846" s="14"/>
    </row>
    <row r="847" spans="4:5" x14ac:dyDescent="0.3">
      <c r="D847"/>
      <c r="E847" s="14"/>
    </row>
    <row r="848" spans="4:5" x14ac:dyDescent="0.3">
      <c r="D848"/>
      <c r="E848" s="14"/>
    </row>
    <row r="849" spans="4:5" x14ac:dyDescent="0.3">
      <c r="D849"/>
      <c r="E849" s="14"/>
    </row>
    <row r="850" spans="4:5" x14ac:dyDescent="0.3">
      <c r="D850"/>
      <c r="E850" s="14"/>
    </row>
    <row r="851" spans="4:5" x14ac:dyDescent="0.3">
      <c r="D851"/>
      <c r="E851" s="14"/>
    </row>
    <row r="852" spans="4:5" x14ac:dyDescent="0.3">
      <c r="D852"/>
      <c r="E852" s="14"/>
    </row>
    <row r="853" spans="4:5" x14ac:dyDescent="0.3">
      <c r="D853"/>
      <c r="E853" s="14"/>
    </row>
    <row r="854" spans="4:5" x14ac:dyDescent="0.3">
      <c r="D854"/>
      <c r="E854" s="14"/>
    </row>
    <row r="855" spans="4:5" x14ac:dyDescent="0.3">
      <c r="D855"/>
      <c r="E855" s="14"/>
    </row>
    <row r="856" spans="4:5" x14ac:dyDescent="0.3">
      <c r="D856"/>
      <c r="E856" s="14"/>
    </row>
    <row r="857" spans="4:5" x14ac:dyDescent="0.3">
      <c r="D857"/>
      <c r="E857" s="14"/>
    </row>
    <row r="858" spans="4:5" x14ac:dyDescent="0.3">
      <c r="D858"/>
      <c r="E858" s="14"/>
    </row>
    <row r="859" spans="4:5" x14ac:dyDescent="0.3">
      <c r="D859"/>
      <c r="E859" s="14"/>
    </row>
    <row r="860" spans="4:5" x14ac:dyDescent="0.3">
      <c r="D860"/>
      <c r="E860" s="14"/>
    </row>
    <row r="861" spans="4:5" x14ac:dyDescent="0.3">
      <c r="D861"/>
      <c r="E861" s="14"/>
    </row>
    <row r="862" spans="4:5" x14ac:dyDescent="0.3">
      <c r="D862"/>
      <c r="E862" s="14"/>
    </row>
    <row r="863" spans="4:5" x14ac:dyDescent="0.3">
      <c r="D863"/>
      <c r="E863" s="14"/>
    </row>
    <row r="864" spans="4:5" x14ac:dyDescent="0.3">
      <c r="D864"/>
      <c r="E864" s="14"/>
    </row>
    <row r="865" spans="4:5" x14ac:dyDescent="0.3">
      <c r="D865"/>
      <c r="E865" s="14"/>
    </row>
    <row r="866" spans="4:5" x14ac:dyDescent="0.3">
      <c r="D866"/>
      <c r="E866" s="14"/>
    </row>
    <row r="867" spans="4:5" x14ac:dyDescent="0.3">
      <c r="D867"/>
      <c r="E867" s="14"/>
    </row>
    <row r="868" spans="4:5" x14ac:dyDescent="0.3">
      <c r="D868"/>
      <c r="E868" s="14"/>
    </row>
    <row r="869" spans="4:5" x14ac:dyDescent="0.3">
      <c r="D869"/>
      <c r="E869" s="14"/>
    </row>
    <row r="870" spans="4:5" x14ac:dyDescent="0.3">
      <c r="D870"/>
      <c r="E870" s="14"/>
    </row>
    <row r="871" spans="4:5" x14ac:dyDescent="0.3">
      <c r="D871"/>
      <c r="E871" s="14"/>
    </row>
    <row r="872" spans="4:5" x14ac:dyDescent="0.3">
      <c r="D872"/>
      <c r="E872" s="14"/>
    </row>
    <row r="873" spans="4:5" x14ac:dyDescent="0.3">
      <c r="D873"/>
      <c r="E873" s="14"/>
    </row>
    <row r="874" spans="4:5" x14ac:dyDescent="0.3">
      <c r="D874"/>
      <c r="E874" s="14"/>
    </row>
    <row r="875" spans="4:5" x14ac:dyDescent="0.3">
      <c r="D875"/>
      <c r="E875" s="14"/>
    </row>
    <row r="876" spans="4:5" x14ac:dyDescent="0.3">
      <c r="D876"/>
      <c r="E876" s="14"/>
    </row>
    <row r="877" spans="4:5" x14ac:dyDescent="0.3">
      <c r="D877"/>
      <c r="E877" s="14"/>
    </row>
    <row r="878" spans="4:5" x14ac:dyDescent="0.3">
      <c r="D878"/>
      <c r="E878" s="14"/>
    </row>
    <row r="879" spans="4:5" x14ac:dyDescent="0.3">
      <c r="D879"/>
      <c r="E879" s="14"/>
    </row>
    <row r="880" spans="4:5" x14ac:dyDescent="0.3">
      <c r="D880"/>
      <c r="E880" s="14"/>
    </row>
    <row r="881" spans="4:5" x14ac:dyDescent="0.3">
      <c r="D881"/>
      <c r="E881" s="14"/>
    </row>
    <row r="882" spans="4:5" x14ac:dyDescent="0.3">
      <c r="D882"/>
      <c r="E882" s="14"/>
    </row>
    <row r="883" spans="4:5" x14ac:dyDescent="0.3">
      <c r="D883"/>
      <c r="E883" s="14"/>
    </row>
    <row r="884" spans="4:5" x14ac:dyDescent="0.3">
      <c r="D884"/>
      <c r="E884" s="14"/>
    </row>
    <row r="885" spans="4:5" x14ac:dyDescent="0.3">
      <c r="D885"/>
      <c r="E885" s="14"/>
    </row>
    <row r="886" spans="4:5" x14ac:dyDescent="0.3">
      <c r="D886"/>
      <c r="E886" s="14"/>
    </row>
    <row r="887" spans="4:5" x14ac:dyDescent="0.3">
      <c r="D887"/>
      <c r="E887" s="14"/>
    </row>
    <row r="888" spans="4:5" x14ac:dyDescent="0.3">
      <c r="D888"/>
      <c r="E888" s="14"/>
    </row>
    <row r="889" spans="4:5" x14ac:dyDescent="0.3">
      <c r="D889"/>
      <c r="E889" s="14"/>
    </row>
    <row r="890" spans="4:5" x14ac:dyDescent="0.3">
      <c r="D890"/>
      <c r="E890" s="14"/>
    </row>
    <row r="891" spans="4:5" x14ac:dyDescent="0.3">
      <c r="D891"/>
      <c r="E891" s="14"/>
    </row>
    <row r="892" spans="4:5" x14ac:dyDescent="0.3">
      <c r="D892"/>
      <c r="E892" s="14"/>
    </row>
    <row r="893" spans="4:5" x14ac:dyDescent="0.3">
      <c r="D893"/>
      <c r="E893" s="14"/>
    </row>
    <row r="894" spans="4:5" x14ac:dyDescent="0.3">
      <c r="D894"/>
      <c r="E894" s="14"/>
    </row>
    <row r="895" spans="4:5" x14ac:dyDescent="0.3">
      <c r="D895"/>
      <c r="E895" s="14"/>
    </row>
    <row r="896" spans="4:5" x14ac:dyDescent="0.3">
      <c r="D896"/>
      <c r="E896" s="14"/>
    </row>
  </sheetData>
  <autoFilter ref="A2:L553" xr:uid="{E88F6AA5-9EBB-490E-9CA1-3293296D1471}"/>
  <hyperlinks>
    <hyperlink ref="D202" r:id="rId1" display="https://www.gov.uk/government/organisations/medicines-and-healthcare-products-regulatory-agency" xr:uid="{00000000-0004-0000-0700-000000000000}"/>
    <hyperlink ref="D203" r:id="rId2" display="https://www.gov.uk/government/organisations/public-health-england" xr:uid="{00000000-0004-0000-0700-000001000000}"/>
    <hyperlink ref="D204" r:id="rId3" display="https://www.gov.uk/government/organisations/care-quality-commission" xr:uid="{00000000-0004-0000-0700-000002000000}"/>
    <hyperlink ref="D205" r:id="rId4" display="https://www.gov.uk/government/organisations/health-education-england" xr:uid="{00000000-0004-0000-0700-000003000000}"/>
    <hyperlink ref="D206" r:id="rId5" display="https://www.gov.uk/government/organisations/health-research-authority" xr:uid="{00000000-0004-0000-0700-000004000000}"/>
    <hyperlink ref="D207" r:id="rId6" display="https://www.gov.uk/government/organisations/human-fertilisation-and-embryology-authority" xr:uid="{00000000-0004-0000-0700-000005000000}"/>
    <hyperlink ref="D208" r:id="rId7" display="https://www.gov.uk/government/organisations/human-tissue-authority" xr:uid="{00000000-0004-0000-0700-000006000000}"/>
    <hyperlink ref="D209" r:id="rId8" display="https://www.gov.uk/government/organisations/nhs-blood-and-transplant" xr:uid="{00000000-0004-0000-0700-000007000000}"/>
    <hyperlink ref="D210" r:id="rId9" display="https://www.gov.uk/government/organisations/nhs-business-services-authority" xr:uid="{00000000-0004-0000-0700-000008000000}"/>
    <hyperlink ref="D211" r:id="rId10" display="https://www.gov.uk/government/organisations/nhs-digital" xr:uid="{00000000-0004-0000-0700-000009000000}"/>
    <hyperlink ref="D212" r:id="rId11" display="https://www.gov.uk/government/organisations/nhs-commissioning-board" xr:uid="{00000000-0004-0000-0700-00000A000000}"/>
    <hyperlink ref="D213" r:id="rId12" display="https://www.gov.uk/government/organisations/nhs-litigation-authority" xr:uid="{00000000-0004-0000-0700-00000B000000}"/>
    <hyperlink ref="D214" r:id="rId13" display="https://www.gov.uk/government/organisations/national-institute-for-clinical-excellence" xr:uid="{00000000-0004-0000-0700-00000C000000}"/>
    <hyperlink ref="D215" r:id="rId14" display="https://www.gov.uk/government/organisations/advisory-committee-on-clinical-excellence-awards" xr:uid="{00000000-0004-0000-0700-00000D000000}"/>
    <hyperlink ref="D216" r:id="rId15" display="https://www.gov.uk/government/organisations/british-pharmacopoeia" xr:uid="{00000000-0004-0000-0700-00000E000000}"/>
    <hyperlink ref="D217" r:id="rId16" display="https://www.gov.uk/government/organisations/commission-on-human-medicines" xr:uid="{00000000-0004-0000-0700-00000F000000}"/>
    <hyperlink ref="D218" r:id="rId17" display="https://www.gov.uk/government/organisations/committee-on-mutagenicity-of-chemicals-in-food-consumer-products-and-the-environment" xr:uid="{00000000-0004-0000-0700-000010000000}"/>
    <hyperlink ref="D219" r:id="rId18" display="https://www.gov.uk/government/organisations/independent-reconfiguration-panel" xr:uid="{00000000-0004-0000-0700-000011000000}"/>
    <hyperlink ref="D220" r:id="rId19" display="https://www.gov.uk/government/organisations/nhs-pay-review-body" xr:uid="{00000000-0004-0000-0700-000012000000}"/>
    <hyperlink ref="D221" r:id="rId20" display="https://www.gov.uk/government/organisations/review-body-on-doctors-and-dentists-remuneration" xr:uid="{00000000-0004-0000-0700-000013000000}"/>
    <hyperlink ref="D222" r:id="rId21" display="https://www.gov.uk/government/organisations/accelerated-access-review" xr:uid="{00000000-0004-0000-0700-000014000000}"/>
    <hyperlink ref="D223" r:id="rId22" display="https://www.gov.uk/government/organisations/administration-of-radioactive-substances-advisory-committee" xr:uid="{00000000-0004-0000-0700-000015000000}"/>
    <hyperlink ref="D224" r:id="rId23" display="https://www.gov.uk/government/organisations/morecambe-bay-investigation" xr:uid="{00000000-0004-0000-0700-000016000000}"/>
    <hyperlink ref="D225" r:id="rId24" display="https://www.gov.uk/government/organisations/nhs-counter-fraud-authority" xr:uid="{00000000-0004-0000-0700-000017000000}"/>
    <hyperlink ref="D226" r:id="rId25" display="https://www.gov.uk/government/organisations/nhs-improvement" xr:uid="{00000000-0004-0000-0700-000018000000}"/>
    <hyperlink ref="D227" r:id="rId26" display="https://www.gov.uk/government/organisations/national-data-guardian" xr:uid="{00000000-0004-0000-0700-000019000000}"/>
    <hyperlink ref="D228" r:id="rId27" display="https://www.gov.uk/government/organisations/national-information-board" xr:uid="{00000000-0004-0000-0700-00001A000000}"/>
    <hyperlink ref="D229" r:id="rId28" display="https://www.gov.uk/government/organisations/porton-biopharma-limited" xr:uid="{00000000-0004-0000-0700-00001B000000}"/>
    <hyperlink ref="D230" r:id="rId29" display="https://www.gov.uk/government/organisations/wilton-park" xr:uid="{00000000-0004-0000-0700-00001C000000}"/>
    <hyperlink ref="D231" r:id="rId30" display="https://www.gov.uk/government/organisations/british-council" xr:uid="{00000000-0004-0000-0700-00001D000000}"/>
    <hyperlink ref="D232" r:id="rId31" display="https://www.gov.uk/government/organisations/great-britain-china-centre" xr:uid="{00000000-0004-0000-0700-00001E000000}"/>
    <hyperlink ref="D233" r:id="rId32" display="https://www.gov.uk/government/organisations/marshall-aid-commemoration-commission" xr:uid="{00000000-0004-0000-0700-00001F000000}"/>
    <hyperlink ref="D234" r:id="rId33" display="https://www.gov.uk/government/organisations/westminster-foundation-for-democracy" xr:uid="{00000000-0004-0000-0700-000020000000}"/>
    <hyperlink ref="D235" r:id="rId34" display="https://www.gov.uk/government/organisations/bbc-world-service" xr:uid="{00000000-0004-0000-0700-000021000000}"/>
    <hyperlink ref="D236" r:id="rId35" display="https://www.gov.uk/government/organisations/chevening-foundation" xr:uid="{00000000-0004-0000-0700-000022000000}"/>
    <hyperlink ref="D237" r:id="rId36" display="https://www.gov.uk/government/organisations/fco-services" xr:uid="{00000000-0004-0000-0700-000023000000}"/>
    <hyperlink ref="D238" r:id="rId37" display="https://www.gov.uk/government/organisations/government-communications-headquarters" xr:uid="{00000000-0004-0000-0700-000024000000}"/>
    <hyperlink ref="D239" r:id="rId38" display="https://www.gov.uk/government/organisations/secret-intelligence-service" xr:uid="{00000000-0004-0000-0700-000025000000}"/>
  </hyperlinks>
  <pageMargins left="0.7" right="0.7" top="0.75" bottom="0.75" header="0.3" footer="0.3"/>
  <pageSetup paperSize="9" orientation="portrait" verticalDpi="0" r:id="rId3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GovLoader</vt:lpstr>
      <vt:lpstr>KEY PROJECT INFORMATION</vt:lpstr>
      <vt:lpstr>MEDIA STRATEGY BRIEF </vt:lpstr>
      <vt:lpstr>MEDIA CHANNEL IMPLEMENTATION</vt:lpstr>
      <vt:lpstr>DIGITAL ONLY</vt:lpstr>
      <vt:lpstr>PARTNERSHIPS</vt:lpstr>
      <vt:lpstr>DATA REVIEW</vt:lpstr>
      <vt:lpstr>lists - do not amend</vt:lpstr>
      <vt:lpstr>GL_BT</vt:lpstr>
      <vt:lpstr>GL_Budget</vt:lpstr>
      <vt:lpstr>GL_CampaignName</vt:lpstr>
      <vt:lpstr>GL_Client</vt:lpstr>
      <vt:lpstr>GL_EndD</vt:lpstr>
      <vt:lpstr>GL_Prod</vt:lpstr>
      <vt:lpstr>GL_StartD</vt:lpstr>
      <vt:lpstr>GT_CampType</vt:lpstr>
      <vt:lpstr>GT_Est</vt:lpstr>
      <vt:lpstr>GT_OBJ</vt:lpstr>
      <vt:lpstr>GT_PA</vt:lpstr>
      <vt:lpstr>GT_Umb</vt:lpstr>
      <vt:lpstr>'DIGITAL ONLY'!Print_Area</vt:lpstr>
      <vt:lpstr>'KEY PROJECT INFORMATION'!Print_Area</vt:lpstr>
      <vt:lpstr>'MEDIA CHANNEL IMPLEMENTATION'!Print_Area</vt:lpstr>
      <vt:lpstr>'MEDIA STRATEGY BRIEF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2018-04-10T19:12:21Z</dcterms:created>
  <dcterms:modified xsi:type="dcterms:W3CDTF">2020-05-12T08:50:29Z</dcterms:modified>
</cp:coreProperties>
</file>