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mc:AlternateContent xmlns:mc="http://schemas.openxmlformats.org/markup-compatibility/2006">
    <mc:Choice Requires="x15">
      <x15ac:absPath xmlns:x15ac="http://schemas.microsoft.com/office/spreadsheetml/2010/11/ac" url="C:\Users\richard.pollentine\Downloads\"/>
    </mc:Choice>
  </mc:AlternateContent>
  <xr:revisionPtr revIDLastSave="0" documentId="13_ncr:1_{38516AE8-5874-4252-8568-4F3019339E9E}" xr6:coauthVersionLast="47" xr6:coauthVersionMax="47" xr10:uidLastSave="{00000000-0000-0000-0000-000000000000}"/>
  <workbookProtection workbookAlgorithmName="SHA-512" workbookHashValue="PDPsyljMHdBhfJJO+JgZJnryKIUj8M0QU2NkyWOk3O2t2QB51MMAs8x/PtL/eF/U0W0t+zYnonBT5IpEz9wzkQ==" workbookSaltValue="j+EePYU/NcPCQLFTUsktAA==" workbookSpinCount="100000" lockStructure="1"/>
  <bookViews>
    <workbookView xWindow="-110" yWindow="-110" windowWidth="19420" windowHeight="11500" tabRatio="888" activeTab="2"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3" i="41" l="1"/>
  <c r="H12" i="41"/>
  <c r="H11" i="41"/>
  <c r="H10" i="41"/>
  <c r="D32" i="35" l="1"/>
  <c r="D33" i="35"/>
  <c r="D34" i="35"/>
  <c r="D35" i="35"/>
  <c r="D36" i="35"/>
  <c r="D37" i="35"/>
  <c r="D38" i="35"/>
  <c r="D39" i="35"/>
  <c r="D40" i="35"/>
  <c r="D41" i="35"/>
  <c r="D42" i="35"/>
  <c r="D31" i="35"/>
  <c r="E32" i="35"/>
  <c r="E33" i="35"/>
  <c r="E34" i="35"/>
  <c r="D27" i="35" s="1" a="1"/>
  <c r="D27" i="35" s="1"/>
  <c r="E35" i="35"/>
  <c r="E36" i="35"/>
  <c r="E37" i="35"/>
  <c r="E38" i="35"/>
  <c r="E39" i="35"/>
  <c r="E40" i="35"/>
  <c r="E41" i="35"/>
  <c r="E42" i="35"/>
  <c r="E31" i="35"/>
  <c r="X18" i="27"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O55" i="27" s="1"/>
  <c r="P21" i="27"/>
  <c r="P55" i="27" s="1"/>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Z28" i="27" s="1"/>
  <c r="AA26" i="27"/>
  <c r="O27" i="27"/>
  <c r="P27" i="27"/>
  <c r="Q27" i="27"/>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V43" i="27" s="1"/>
  <c r="V47" i="27" s="1"/>
  <c r="V50" i="27" s="1"/>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G109" i="27"/>
  <c r="J109" i="27"/>
  <c r="K109" i="27"/>
  <c r="L109" i="27"/>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G136" i="27" s="1"/>
  <c r="J134" i="27"/>
  <c r="J136" i="27" s="1"/>
  <c r="K134" i="27"/>
  <c r="L134" i="27"/>
  <c r="L136" i="27" s="1"/>
  <c r="T134" i="27"/>
  <c r="T136" i="27" s="1"/>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Z145" i="27"/>
  <c r="AA145" i="27"/>
  <c r="O146" i="27"/>
  <c r="P146" i="27"/>
  <c r="P147" i="27" s="1"/>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L111" i="27" l="1"/>
  <c r="AA134" i="27"/>
  <c r="Y147" i="27"/>
  <c r="F111" i="27"/>
  <c r="Q28" i="27"/>
  <c r="Q34" i="27" s="1"/>
  <c r="Q43" i="27" s="1"/>
  <c r="Q47" i="27" s="1"/>
  <c r="Q50" i="27" s="1"/>
  <c r="O61" i="27"/>
  <c r="O28" i="27"/>
  <c r="O34" i="27" s="1"/>
  <c r="O43" i="27" s="1"/>
  <c r="O47" i="27" s="1"/>
  <c r="O50" i="27" s="1"/>
  <c r="AA61" i="27"/>
  <c r="AA142" i="27" s="1"/>
  <c r="U136" i="27"/>
  <c r="Z109" i="27"/>
  <c r="Y91" i="27"/>
  <c r="Z34" i="27"/>
  <c r="Z43" i="27" s="1"/>
  <c r="Z47" i="27" s="1"/>
  <c r="Z50" i="27" s="1"/>
  <c r="V113" i="27"/>
  <c r="O147" i="27"/>
  <c r="Y129" i="27"/>
  <c r="F136" i="27"/>
  <c r="O151" i="27"/>
  <c r="V136" i="27"/>
  <c r="T113" i="27"/>
  <c r="AA173" i="27"/>
  <c r="Y28" i="27"/>
  <c r="Y34" i="27" s="1"/>
  <c r="Y43" i="27" s="1"/>
  <c r="Y47" i="27" s="1"/>
  <c r="Y50" i="27" s="1"/>
  <c r="I90" i="48"/>
  <c r="H90" i="48"/>
  <c r="K136" i="27"/>
  <c r="AA129" i="27"/>
  <c r="O91" i="27"/>
  <c r="Z91" i="27"/>
  <c r="Z111" i="27" s="1"/>
  <c r="F142" i="27"/>
  <c r="Y73" i="27"/>
  <c r="Q151" i="27"/>
  <c r="Y151" i="27"/>
  <c r="Z147" i="27"/>
  <c r="Q147" i="27"/>
  <c r="T142" i="27"/>
  <c r="O134" i="27"/>
  <c r="Q134" i="27"/>
  <c r="Z134" i="27"/>
  <c r="Z129" i="27"/>
  <c r="Q129" i="27"/>
  <c r="Y109" i="27"/>
  <c r="P109" i="27"/>
  <c r="AA109" i="27"/>
  <c r="J113" i="27"/>
  <c r="P91" i="27"/>
  <c r="AA91" i="27"/>
  <c r="V142" i="27"/>
  <c r="Z151" i="27"/>
  <c r="O129" i="27"/>
  <c r="P134" i="27"/>
  <c r="Y134" i="27"/>
  <c r="E111" i="27"/>
  <c r="Q109" i="27"/>
  <c r="O109" i="27"/>
  <c r="Q91" i="27"/>
  <c r="U113" i="27"/>
  <c r="J142" i="27"/>
  <c r="AA73" i="27"/>
  <c r="Q61" i="27"/>
  <c r="Z61" i="27"/>
  <c r="Z173" i="27"/>
  <c r="O173" i="27"/>
  <c r="AA28" i="27"/>
  <c r="AA34" i="27" s="1"/>
  <c r="AA43" i="27" s="1"/>
  <c r="AA47" i="27" s="1"/>
  <c r="AA50" i="27" s="1"/>
  <c r="P28" i="27"/>
  <c r="P34" i="27" s="1"/>
  <c r="P43" i="27" s="1"/>
  <c r="P47" i="27" s="1"/>
  <c r="P50" i="27" s="1"/>
  <c r="G113" i="27"/>
  <c r="Z73" i="27"/>
  <c r="O73" i="27"/>
  <c r="O142" i="27" s="1"/>
  <c r="Q73" i="27"/>
  <c r="L142" i="27"/>
  <c r="P61" i="27"/>
  <c r="Y61" i="27"/>
  <c r="Y173" i="27"/>
  <c r="P73" i="27"/>
  <c r="F113" i="27"/>
  <c r="E142" i="27"/>
  <c r="P129" i="27"/>
  <c r="P136" i="27" s="1"/>
  <c r="K142" i="27"/>
  <c r="Z136" i="27"/>
  <c r="O111" i="27"/>
  <c r="Y144" i="27"/>
  <c r="U142" i="27"/>
  <c r="G142" i="27"/>
  <c r="E113" i="27"/>
  <c r="L113" i="27"/>
  <c r="K111" i="27"/>
  <c r="P151" i="27"/>
  <c r="K113" i="27"/>
  <c r="V111" i="27"/>
  <c r="J111" i="27"/>
  <c r="AA151" i="27"/>
  <c r="Z144" i="27"/>
  <c r="B8" i="61"/>
  <c r="I25" i="58" s="1"/>
  <c r="A8" i="61"/>
  <c r="H25" i="58" s="1"/>
  <c r="C6" i="61"/>
  <c r="C4" i="61"/>
  <c r="C3" i="61"/>
  <c r="C2" i="61"/>
  <c r="AA136" i="27" l="1"/>
  <c r="AA113" i="27"/>
  <c r="Y142" i="27"/>
  <c r="Q142" i="27"/>
  <c r="Y111" i="27"/>
  <c r="P111" i="27"/>
  <c r="Q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AB72" i="48" s="1"/>
  <c r="X72" i="48"/>
  <c r="AC72" i="48" s="1"/>
  <c r="R73" i="48"/>
  <c r="AA73" i="48" s="1"/>
  <c r="U73" i="48"/>
  <c r="AB73" i="48" s="1"/>
  <c r="X73" i="48"/>
  <c r="AC73" i="48" s="1"/>
  <c r="R69" i="48"/>
  <c r="AA69" i="48" s="1"/>
  <c r="U69" i="48"/>
  <c r="AB69" i="48" s="1"/>
  <c r="X69" i="48"/>
  <c r="AC69" i="48" s="1"/>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68" i="27" l="1"/>
  <c r="E19" i="37" l="1"/>
  <c r="E158" i="27" l="1"/>
  <c r="E170" i="27" s="1"/>
  <c r="E163" i="27" l="1"/>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7"/>
  <c r="G21" i="37"/>
  <c r="E21" i="38"/>
  <c r="E21" i="37"/>
  <c r="F21" i="38"/>
  <c r="F21" i="37"/>
  <c r="G21" i="38"/>
  <c r="E26" i="3"/>
  <c r="E175" i="27"/>
  <c r="F43" i="40"/>
  <c r="F47" i="40" s="1"/>
  <c r="F50" i="40" s="1"/>
  <c r="E43" i="40"/>
  <c r="E47" i="40" s="1"/>
  <c r="E50" i="40" s="1"/>
  <c r="G43" i="40"/>
  <c r="G47" i="40" s="1"/>
  <c r="G50" i="40" s="1"/>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I26" i="37"/>
  <c r="F26" i="37"/>
  <c r="I27" i="37"/>
  <c r="H26" i="37"/>
  <c r="J27" i="3"/>
  <c r="I26" i="38"/>
  <c r="I27" i="3"/>
  <c r="J27" i="37"/>
  <c r="H26" i="38"/>
  <c r="J27" i="38"/>
  <c r="I27" i="38"/>
  <c r="J26" i="3"/>
  <c r="H27" i="3"/>
  <c r="I26" i="3"/>
  <c r="G23" i="38" l="1"/>
  <c r="G24" i="37"/>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<sst xmlns="http://schemas.openxmlformats.org/spreadsheetml/2006/main" count="1961" uniqueCount="480">
  <si>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</si>
  <si>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</si>
  <si>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</si>
  <si>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</si>
  <si>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</si>
  <si>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</si>
  <si>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</si>
  <si>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</si>
  <si>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</si>
  <si>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</si>
  <si>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</si>
  <si>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</si>
  <si>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</si>
  <si>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</si>
  <si>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</si>
  <si>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</si>
  <si>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</si>
  <si>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</si>
  <si>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</si>
  <si>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</si>
  <si>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</si>
  <si>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</si>
  <si>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</si>
  <si>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</si>
  <si>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</si>
  <si>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</si>
  <si>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</si>
  <si>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</si>
  <si>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</si>
  <si>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</si>
  <si>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</si>
  <si>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</si>
  <si>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</si>
  <si>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</si>
  <si>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</si>
  <si>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</si>
  <si>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</si>
  <si>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</si>
  <si>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</si>
  <si>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</si>
  <si>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</si>
  <si>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</si>
  <si>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</si>
  <si>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</si>
  <si>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</si>
  <si>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</si>
  <si>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</si>
  <si>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</si>
  <si>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</si>
  <si>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</si>
  <si>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</si>
  <si>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</si>
  <si>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</si>
  <si>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</si>
  <si>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</si>
  <si>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</si>
  <si>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</si>
  <si>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</si>
  <si>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</si>
  <si>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</si>
  <si>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</si>
  <si>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</si>
  <si>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</si>
  <si>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</si>
  <si>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</si>
  <si>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</si>
  <si>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</si>
  <si>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</si>
  <si>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</si>
  <si>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</si>
  <si>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</si>
  <si>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</si>
  <si>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</si>
  <si>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</si>
  <si>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</si>
  <si>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</si>
  <si>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</si>
  <si>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</si>
  <si>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</si>
  <si>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</si>
  <si>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</si>
  <si>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</si>
  <si>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</si>
  <si>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</si>
  <si>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</si>
  <si>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</si>
  <si>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</si>
  <si>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</si>
  <si>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</si>
  <si>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</si>
  <si>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</si>
  <si>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</si>
  <si>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</si>
  <si>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</si>
  <si>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</si>
  <si>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</si>
  <si>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</si>
  <si>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</si>
  <si>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</si>
  <si>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</si>
  <si>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</si>
  <si>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</si>
  <si>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</si>
  <si>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</si>
  <si>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</si>
  <si>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</si>
  <si>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</si>
  <si>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</si>
  <si>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</si>
  <si>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</si>
  <si>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</si>
  <si>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</si>
  <si>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</si>
  <si>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</si>
  <si>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</si>
  <si>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</si>
  <si>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</si>
  <si>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</si>
  <si>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</si>
  <si>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</si>
  <si>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</si>
  <si>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</si>
  <si>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</si>
  <si>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</si>
  <si>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</si>
  <si>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</si>
  <si>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</si>
  <si>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</si>
  <si>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</si>
  <si>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</si>
  <si>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</si>
  <si>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</si>
  <si>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</si>
  <si>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</si>
  <si>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</si>
  <si>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</si>
  <si>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</si>
  <si>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</si>
  <si>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</si>
  <si>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</si>
  <si>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</si>
  <si>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</si>
  <si>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</si>
  <si>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</si>
  <si>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</si>
  <si>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</si>
  <si>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</si>
  <si>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</si>
  <si>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</si>
  <si>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</si>
  <si>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</si>
  <si>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</si>
  <si>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</si>
  <si>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</si>
  <si>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</si>
  <si>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</si>
  <si>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</si>
  <si>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</si>
  <si>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</si>
  <si>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</si>
  <si>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</si>
  <si>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</si>
  <si>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</si>
  <si>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</si>
  <si>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</si>
  <si>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</si>
  <si>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</si>
  <si>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</si>
  <si>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</si>
  <si>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</si>
  <si>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</si>
  <si>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</si>
  <si>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</si>
  <si>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</si>
  <si>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</si>
  <si>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</si>
  <si>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</si>
  <si>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</si>
  <si>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</si>
  <si>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</si>
  <si>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</si>
  <si>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</si>
  <si>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</si>
  <si>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</si>
  <si>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</si>
  <si>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</si>
  <si>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</si>
  <si>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</si>
  <si>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</si>
  <si>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</si>
  <si>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</si>
  <si>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</si>
  <si>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</si>
  <si>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</si>
  <si>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</si>
  <si>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</si>
  <si>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</si>
  <si>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</si>
  <si>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</si>
  <si>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</si>
  <si>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</si>
  <si>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</si>
  <si>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</si>
  <si>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</si>
  <si>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</si>
  <si>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</si>
  <si>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</si>
  <si>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</si>
  <si>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</si>
  <si>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</si>
  <si>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</si>
  <si>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</si>
  <si>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</si>
  <si>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</si>
  <si>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</si>
  <si>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</si>
  <si>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</si>
  <si>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</si>
  <si>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</si>
  <si>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</si>
  <si>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</si>
  <si>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</si>
  <si>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</si>
  <si>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</si>
  <si>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</si>
  <si>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</si>
  <si>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</si>
  <si>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</si>
  <si>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</si>
  <si>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</si>
  <si>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</si>
  <si>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</si>
  <si>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</si>
  <si>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</si>
  <si>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</si>
  <si>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</si>
  <si>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</si>
  <si>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</si>
  <si>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</si>
  <si>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</si>
  <si>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</si>
  <si>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</si>
  <si>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</si>
  <si>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</si>
  <si>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</si>
  <si>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</si>
  <si>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</si>
  <si>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</si>
  <si>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</si>
  <si>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</si>
  <si>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</si>
  <si>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</si>
  <si>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</si>
  <si>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</si>
  <si>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</si>
  <si>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</si>
  <si>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</si>
  <si>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</si>
  <si>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</si>
  <si>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</si>
  <si>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</si>
  <si>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</si>
  <si>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</si>
  <si>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</si>
  <si>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</si>
  <si>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</si>
  <si>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</si>
  <si>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</si>
  <si>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</si>
  <si>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</si>
  <si>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</si>
  <si>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</si>
  <si>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</si>
  <si>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</si>
  <si>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</si>
  <si>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</si>
  <si>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</si>
  <si>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</si>
  <si>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</si>
  <si>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</si>
  <si>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</si>
  <si>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</si>
  <si>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</si>
  <si>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</si>
  <si>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</si>
  <si>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</si>
  <si>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</si>
  <si>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</si>
  <si>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</si>
  <si>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</si>
  <si>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</si>
  <si>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</si>
  <si>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</si>
  <si>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</si>
  <si>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</si>
  <si>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</si>
  <si>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</si>
  <si>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</si>
  <si>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</si>
  <si>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</si>
  <si>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</si>
  <si>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</si>
  <si>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</si>
  <si>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</si>
  <si>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</si>
  <si>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</si>
  <si>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</si>
  <si>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</si>
  <si>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</si>
  <si>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</si>
  <si>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</si>
  <si>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</si>
  <si>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</si>
  <si>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</si>
  <si>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</si>
  <si>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</si>
  <si>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</si>
  <si>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</si>
  <si>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</si>
  <si>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</si>
  <si>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</si>
  <si>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</si>
  <si>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</si>
  <si>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</si>
  <si>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</si>
  <si>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</si>
  <si>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</si>
  <si>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</si>
  <si>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</si>
  <si>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</si>
  <si>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</si>
  <si>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</si>
  <si>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</si>
  <si>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</si>
  <si>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</si>
  <si>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</si>
  <si>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</si>
  <si>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</si>
  <si>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</si>
  <si>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</si>
  <si>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</si>
  <si>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</si>
  <si>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</si>
  <si>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</si>
  <si>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</si>
  <si>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</si>
  <si>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</si>
  <si>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</si>
  <si>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</si>
  <si>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</si>
  <si>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</si>
  <si>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</si>
  <si>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</si>
  <si>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</si>
  <si>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</si>
  <si>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</si>
  <si>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</si>
  <si>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</si>
  <si>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</si>
  <si>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</si>
  <si>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</si>
  <si>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</si>
  <si>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</si>
  <si>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</si>
  <si>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</si>
  <si>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</si>
  <si>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</si>
  <si>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</si>
  <si>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</si>
  <si>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</si>
  <si>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</si>
  <si>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</si>
  <si>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</si>
  <si>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</si>
  <si>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</si>
  <si>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</si>
  <si>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</si>
  <si>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</si>
  <si>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</si>
  <si>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</si>
  <si>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</si>
  <si>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</si>
  <si>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</si>
  <si>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</si>
  <si>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</si>
  <si>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</si>
  <si>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</si>
  <si>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</si>
  <si>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</si>
  <si>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</si>
  <si>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</si>
  <si>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</si>
  <si>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</si>
  <si>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</si>
  <si>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</si>
  <si>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</si>
  <si>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</si>
  <si>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</si>
  <si>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</si>
  <si>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</si>
  <si>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</si>
  <si>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</si>
  <si>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</si>
  <si>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</si>
  <si>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</si>
  <si>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</si>
  <si>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</si>
  <si>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</si>
  <si>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</si>
  <si>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</si>
  <si>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</si>
  <si>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</si>
  <si>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</si>
  <si>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</si>
  <si>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</si>
  <si>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</si>
  <si>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</si>
  <si>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</si>
  <si>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</si>
  <si>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</si>
  <si>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</si>
  <si>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</si>
  <si>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</si>
  <si>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</si>
  <si>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</si>
  <si>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</si>
  <si>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</si>
  <si>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</si>
  <si>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</si>
  <si>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</si>
  <si>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</si>
  <si>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</si>
  <si>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</si>
  <si>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</si>
  <si>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</si>
  <si>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</si>
  <si>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</si>
  <si>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</si>
  <si>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</si>
  <si>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</si>
  <si>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</si>
  <si>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</si>
  <si>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</si>
  <si>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</si>
  <si>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</si>
  <si>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</si>
  <si>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</si>
  <si>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</si>
  <si>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xxx</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</si>
  <si>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</si>
  <si>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</si>
  <si>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</si>
  <si>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</si>
  <si>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</si>
  <si>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</si>
  <si>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</si>
  <si>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</si>
  <si>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</si>
  <si>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</si>
  <si>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</si>
  <si>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</si>
  <si>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</si>
  <si>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</si>
  <si>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</si>
  <si>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</si>
  <si>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</si>
  <si>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</si>
  <si>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</si>
  <si>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</si>
  <si>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</si>
  <si>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</si>
  <si>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</si>
  <si>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</si>
  <si>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</si>
  <si>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</si>
  <si>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</si>
  <si>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r>
      <t xml:space="preserve">All figures, whether assets or liabilities should be entered as </t>
    </r>
    <r>
      <rPr>
        <b/>
        <u/>
        <sz val="12"/>
        <rFont val="Arial"/>
        <family val="2"/>
      </rPr>
      <t>positive values</t>
    </r>
    <r>
      <rPr>
        <u/>
        <sz val="12"/>
        <rFont val="Arial"/>
        <family val="2"/>
      </rPr>
      <t>.</t>
    </r>
  </si>
  <si>
    <t>RM 155715 Lots 1a,1b  Financial Viability Risk Assessment Template</t>
  </si>
  <si>
    <t>RM 1557.15</t>
  </si>
  <si>
    <t>G Cloud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</si>
</sst>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0"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3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1">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5" xfId="18" quotePrefix="1" applyBorder="1" applyAlignment="1">
      <alignment horizontal="center" vertical="center"/>
      <protection locked="0"/>
    </xf>
    <xf numFmtId="0" fontId="12" fillId="9" borderId="35" xfId="18" applyBorder="1" applyAlignment="1">
      <alignment horizontal="center" vertical="center"/>
      <protection locked="0"/>
    </xf>
    <xf numFmtId="0" fontId="50" fillId="13" borderId="0" xfId="13" applyFont="1" applyFill="1" applyBorder="1" applyAlignment="1"/>
    <xf numFmtId="170" fontId="37" fillId="9" borderId="34"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6" xfId="18" applyBorder="1" applyAlignment="1">
      <alignment horizontal="left" vertical="center"/>
      <protection locked="0"/>
    </xf>
    <xf numFmtId="0" fontId="12" fillId="9" borderId="37" xfId="18" applyBorder="1" applyAlignment="1">
      <alignment horizontal="left" vertical="center"/>
      <protection locked="0"/>
    </xf>
    <xf numFmtId="0" fontId="12" fillId="9" borderId="38"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3"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19" borderId="0" xfId="46">
      <alignment vertical="center"/>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 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sheetProtection algorithmName="SHA-512" hashValue="tkUEBuT2Rjnp6k/n+/mFNCPTmew/ltVjqt0gQhtF7LrS6bjTdu5+hyEre0UXA7dvWa/Z6xCnbWSwXL2r3cA3Jg==" saltValue="Bp9DYV/CmaBjDKR2ULkZKA==" spinCount="100000" content="1" objects="1"/>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RM1557.15 G-Cloud Lots 1a, 1b</a:t>
          </a:r>
        </a:p>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71"/>
  <sheetViews>
    <sheetView showGridLines="0" zoomScale="80" zoomScaleNormal="80" workbookViewId="0">
      <pane ySplit="9" topLeftCell="A10" activePane="bottomLeft" state="frozen"/>
      <selection activeCell="A9" sqref="A9"/>
      <selection pane="bottomLeft" activeCell="G30" sqref="G30"/>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155715 Lots 1a,1b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0" t="str">
        <f>HYPERLINK("#'Contents'!A1",sysChkWord)</f>
        <v>All Checks OK</v>
      </c>
      <c r="D5" s="250"/>
      <c r="E5" s="250"/>
      <c r="F5" s="109"/>
      <c r="G5" s="109"/>
      <c r="H5" s="109"/>
      <c r="I5" s="109"/>
      <c r="J5" s="109"/>
      <c r="K5" s="109"/>
    </row>
    <row r="6" spans="1:11" ht="12.5" x14ac:dyDescent="0.25">
      <c r="A6" s="109"/>
      <c r="B6" s="114"/>
      <c r="C6" s="249" t="str">
        <f>HYPERLINK("#'Contents'!A1","Click for Contents")</f>
        <v>Click for Contents</v>
      </c>
      <c r="D6" s="249"/>
      <c r="E6" s="249"/>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469</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hidden="1" x14ac:dyDescent="0.25">
      <c r="A18" s="91"/>
      <c r="B18" s="91"/>
      <c r="C18" s="91"/>
      <c r="D18" s="91"/>
      <c r="E18" s="93" t="s">
        <v>447</v>
      </c>
      <c r="F18" s="120" t="s">
        <v>286</v>
      </c>
      <c r="G18" s="93" t="s">
        <v>461</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hidden="1" x14ac:dyDescent="0.25">
      <c r="A23" s="91"/>
      <c r="B23" s="91"/>
      <c r="C23" s="91"/>
      <c r="D23" s="91"/>
      <c r="E23" s="93" t="s">
        <v>449</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sheetData>
  <sheetProtection algorithmName="SHA-512" hashValue="CavT2RHabiAQAeWmM+3qPROnlmqQ7PrDvoY2ZiaAXZXQ/3uW+PXdKN8mHbWkxB1LT98MG1eYgK1dU1n4LUR8ew==" saltValue="2AjZ7M/MLT8Hb9235H/8KQ=="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155715 Lots 1a,1b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4" t="str">
        <f>CHOOSE('Bidder Instructions'!$E$39,'1.1b Lead Financial Input'!AP$18,'1.1a Lead Financial Input'!X$18)</f>
        <v>Ultimate Parent Name</v>
      </c>
      <c r="I10" s="304"/>
      <c r="J10" s="304"/>
      <c r="K10" s="304"/>
      <c r="L10" s="304"/>
      <c r="M10" s="304"/>
      <c r="N10" s="304"/>
      <c r="O10" s="304"/>
      <c r="P10" s="304"/>
      <c r="Q10" s="304"/>
      <c r="R10" s="304"/>
    </row>
    <row r="11" spans="1:19" ht="15.5" x14ac:dyDescent="0.35">
      <c r="A11" s="3"/>
      <c r="B11" s="3"/>
      <c r="C11" s="283" t="s">
        <v>0</v>
      </c>
      <c r="D11" s="283"/>
      <c r="E11" s="283"/>
      <c r="F11" s="283"/>
      <c r="G11" s="284"/>
      <c r="H11" s="304">
        <f>'2.1 Lead Ancillary Input '!D60</f>
        <v>0</v>
      </c>
      <c r="I11" s="304"/>
      <c r="J11" s="304"/>
      <c r="K11" s="304"/>
      <c r="L11" s="304"/>
      <c r="M11" s="304"/>
      <c r="N11" s="304"/>
      <c r="O11" s="304"/>
      <c r="P11" s="304"/>
      <c r="Q11" s="304"/>
      <c r="R11" s="304"/>
    </row>
    <row r="12" spans="1:19" ht="15.5" x14ac:dyDescent="0.35">
      <c r="A12" s="3"/>
      <c r="B12" s="3"/>
      <c r="C12" s="283" t="s">
        <v>46</v>
      </c>
      <c r="D12" s="283"/>
      <c r="E12" s="283"/>
      <c r="F12" s="283"/>
      <c r="G12" s="284"/>
      <c r="H12" s="304">
        <f>'2.1 Lead Ancillary Input '!D61</f>
        <v>0</v>
      </c>
      <c r="I12" s="304"/>
      <c r="J12" s="304"/>
      <c r="K12" s="304"/>
      <c r="L12" s="304"/>
      <c r="M12" s="304"/>
      <c r="N12" s="304"/>
      <c r="O12" s="304"/>
      <c r="P12" s="304"/>
      <c r="Q12" s="304"/>
      <c r="R12" s="304"/>
    </row>
    <row r="13" spans="1:19" ht="15.5" x14ac:dyDescent="0.35">
      <c r="A13" s="3"/>
      <c r="B13" s="3"/>
      <c r="C13" s="283" t="s">
        <v>47</v>
      </c>
      <c r="D13" s="283"/>
      <c r="E13" s="283"/>
      <c r="F13" s="283"/>
      <c r="G13" s="284"/>
      <c r="H13" s="304">
        <f>'2.1 Lead Ancillary Input '!D62</f>
        <v>0</v>
      </c>
      <c r="I13" s="304"/>
      <c r="J13" s="304"/>
      <c r="K13" s="304"/>
      <c r="L13" s="304"/>
      <c r="M13" s="304"/>
      <c r="N13" s="304"/>
      <c r="O13" s="304"/>
      <c r="P13" s="304"/>
      <c r="Q13" s="304"/>
      <c r="R13" s="304"/>
    </row>
    <row r="14" spans="1:19" ht="15.5" x14ac:dyDescent="0.35">
      <c r="A14" s="3"/>
      <c r="B14" s="3"/>
      <c r="C14" s="283" t="s">
        <v>64</v>
      </c>
      <c r="D14" s="283"/>
      <c r="E14" s="283"/>
      <c r="F14" s="283"/>
      <c r="G14" s="284"/>
      <c r="H14" s="305" t="str">
        <f>CHOOSE('Bidder Instructions'!$E$39,'1.1b Lead Financial Input'!AS$21,'1.1a Lead Financial Input'!AA$21)</f>
        <v>31/XX/20XX</v>
      </c>
      <c r="I14" s="305"/>
      <c r="J14" s="305"/>
      <c r="K14" s="305"/>
      <c r="L14" s="305"/>
      <c r="M14" s="305"/>
      <c r="N14" s="305"/>
      <c r="O14" s="305"/>
      <c r="P14" s="305"/>
      <c r="Q14" s="305"/>
      <c r="R14" s="305"/>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2" t="s">
        <v>400</v>
      </c>
      <c r="O18" s="302"/>
      <c r="P18" s="302"/>
      <c r="Q18" s="302"/>
      <c r="R18" s="302"/>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3"/>
      <c r="O19" s="303"/>
      <c r="P19" s="303"/>
      <c r="Q19" s="303"/>
      <c r="R19" s="303"/>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3"/>
      <c r="O20" s="303"/>
      <c r="P20" s="303"/>
      <c r="Q20" s="303"/>
      <c r="R20" s="303"/>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3"/>
      <c r="O21" s="303"/>
      <c r="P21" s="303"/>
      <c r="Q21" s="303"/>
      <c r="R21" s="303"/>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3"/>
      <c r="O22" s="303"/>
      <c r="P22" s="303"/>
      <c r="Q22" s="303"/>
      <c r="R22" s="303"/>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0"/>
      <c r="O23" s="300"/>
      <c r="P23" s="300"/>
      <c r="Q23" s="300"/>
      <c r="R23" s="301"/>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0"/>
      <c r="O24" s="300"/>
      <c r="P24" s="300"/>
      <c r="Q24" s="300"/>
      <c r="R24" s="301"/>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0"/>
      <c r="O25" s="300"/>
      <c r="P25" s="300"/>
      <c r="Q25" s="300"/>
      <c r="R25" s="301"/>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3"/>
      <c r="O26" s="303"/>
      <c r="P26" s="303"/>
      <c r="Q26" s="303"/>
      <c r="R26" s="303"/>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3"/>
      <c r="O27" s="303"/>
      <c r="P27" s="303"/>
      <c r="Q27" s="303"/>
      <c r="R27" s="303"/>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U1ea4hYgcpHA1GIXGn7besaP51JrqnUZ+zBurQQcHwTsus2ctaUUQ0k96ULJaDlb6sDEillcYush7mGwwj1S5Q==" saltValue="HmaZOpnbEGbOq2KqOwOS+w==" spinCount="100000" sheet="1" objects="1" scenarios="1"/>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155715 Lots 1a,1b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7" t="s">
        <v>1</v>
      </c>
      <c r="D10" s="307"/>
      <c r="E10" s="307"/>
      <c r="F10" s="307"/>
      <c r="G10" s="307"/>
      <c r="H10" s="304" t="e">
        <f>'1.2a Alternative Guarantor'!E15:G15</f>
        <v>#VALUE!</v>
      </c>
      <c r="I10" s="304"/>
      <c r="J10" s="304"/>
      <c r="K10" s="304"/>
      <c r="L10" s="304"/>
      <c r="M10" s="304"/>
      <c r="N10" s="304"/>
      <c r="O10" s="304"/>
      <c r="P10" s="304"/>
      <c r="Q10" s="304"/>
      <c r="R10" s="304"/>
    </row>
    <row r="11" spans="1:19" ht="15.5" x14ac:dyDescent="0.35">
      <c r="A11" s="3"/>
      <c r="B11" s="3"/>
      <c r="C11" s="307" t="s">
        <v>46</v>
      </c>
      <c r="D11" s="307"/>
      <c r="E11" s="307"/>
      <c r="F11" s="307"/>
      <c r="G11" s="307"/>
      <c r="H11" s="304">
        <f>'1.2a Alternative Guarantor'!E16</f>
        <v>0</v>
      </c>
      <c r="I11" s="304"/>
      <c r="J11" s="304"/>
      <c r="K11" s="304"/>
      <c r="L11" s="304"/>
      <c r="M11" s="304"/>
      <c r="N11" s="304"/>
      <c r="O11" s="304"/>
      <c r="P11" s="304"/>
      <c r="Q11" s="304"/>
      <c r="R11" s="304"/>
    </row>
    <row r="12" spans="1:19" ht="15.5" x14ac:dyDescent="0.35">
      <c r="A12" s="3"/>
      <c r="B12" s="3"/>
      <c r="C12" s="307" t="s">
        <v>47</v>
      </c>
      <c r="D12" s="307"/>
      <c r="E12" s="307"/>
      <c r="F12" s="307"/>
      <c r="G12" s="307"/>
      <c r="H12" s="304">
        <f>'1.2a Alternative Guarantor'!E17</f>
        <v>0</v>
      </c>
      <c r="I12" s="304"/>
      <c r="J12" s="304"/>
      <c r="K12" s="304"/>
      <c r="L12" s="304"/>
      <c r="M12" s="304"/>
      <c r="N12" s="304"/>
      <c r="O12" s="304"/>
      <c r="P12" s="304"/>
      <c r="Q12" s="304"/>
      <c r="R12" s="304"/>
    </row>
    <row r="13" spans="1:19" ht="15.5" x14ac:dyDescent="0.35">
      <c r="A13" s="3"/>
      <c r="B13" s="3"/>
      <c r="C13" s="307" t="s">
        <v>64</v>
      </c>
      <c r="D13" s="307"/>
      <c r="E13" s="307"/>
      <c r="F13" s="307"/>
      <c r="G13" s="307"/>
      <c r="H13" s="305" t="str">
        <f>'1.2a Alternative Guarantor'!G21</f>
        <v>31/XX/20XX</v>
      </c>
      <c r="I13" s="305"/>
      <c r="J13" s="305"/>
      <c r="K13" s="305"/>
      <c r="L13" s="305"/>
      <c r="M13" s="305"/>
      <c r="N13" s="305"/>
      <c r="O13" s="305"/>
      <c r="P13" s="305"/>
      <c r="Q13" s="305"/>
      <c r="R13" s="305"/>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06" t="s">
        <v>3</v>
      </c>
      <c r="D17" s="306"/>
      <c r="E17" s="7" t="s">
        <v>58</v>
      </c>
      <c r="F17" s="7"/>
      <c r="G17" s="7" t="s">
        <v>57</v>
      </c>
      <c r="H17" s="155" t="s">
        <v>59</v>
      </c>
      <c r="I17" s="155"/>
      <c r="J17" s="155" t="s">
        <v>60</v>
      </c>
      <c r="K17" s="155" t="s">
        <v>61</v>
      </c>
      <c r="L17" s="155"/>
      <c r="M17" s="155" t="s">
        <v>62</v>
      </c>
      <c r="N17" s="302" t="s">
        <v>400</v>
      </c>
      <c r="O17" s="302"/>
      <c r="P17" s="302"/>
      <c r="Q17" s="302"/>
      <c r="R17" s="302"/>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03"/>
      <c r="O18" s="303"/>
      <c r="P18" s="303"/>
      <c r="Q18" s="303"/>
      <c r="R18" s="303"/>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3"/>
      <c r="O19" s="303"/>
      <c r="P19" s="303"/>
      <c r="Q19" s="303"/>
      <c r="R19" s="303"/>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3"/>
      <c r="O20" s="303"/>
      <c r="P20" s="303"/>
      <c r="Q20" s="303"/>
      <c r="R20" s="303"/>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3"/>
      <c r="O21" s="303"/>
      <c r="P21" s="303"/>
      <c r="Q21" s="303"/>
      <c r="R21" s="303"/>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0"/>
      <c r="O22" s="300"/>
      <c r="P22" s="300"/>
      <c r="Q22" s="300"/>
      <c r="R22" s="301"/>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0"/>
      <c r="O23" s="300"/>
      <c r="P23" s="300"/>
      <c r="Q23" s="300"/>
      <c r="R23" s="301"/>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0"/>
      <c r="O24" s="300"/>
      <c r="P24" s="300"/>
      <c r="Q24" s="300"/>
      <c r="R24" s="301"/>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3"/>
      <c r="O25" s="303"/>
      <c r="P25" s="303"/>
      <c r="Q25" s="303"/>
      <c r="R25" s="303"/>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3"/>
      <c r="O26" s="303"/>
      <c r="P26" s="303"/>
      <c r="Q26" s="303"/>
      <c r="R26" s="303"/>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E16" sqref="E1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155715 Lots 1a,1b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8" t="s">
        <v>161</v>
      </c>
      <c r="I18" s="308"/>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V9udqdTwkgRtaHWRySYIPbITeGIt8dKmo5cRIAP+RZgiI+twI9MiJdnP/aARHkw9rlJ2YKBOJcZ8kl+lSxHcfA==" saltValue="cAY9H2yzDnXzwTm588hHCg=="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41"/>
  <sheetViews>
    <sheetView showGridLines="0" zoomScale="110" zoomScaleNormal="110" workbookViewId="0">
      <pane ySplit="8" topLeftCell="A9" activePane="bottomLeft" state="frozen"/>
      <selection pane="bottomLeft"/>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155715 Lots 1a,1b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09" t="s">
        <v>404</v>
      </c>
      <c r="E13" s="309"/>
      <c r="F13" s="309"/>
      <c r="G13" s="309"/>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477</v>
      </c>
      <c r="G17" s="97" t="s">
        <v>340</v>
      </c>
      <c r="H17"/>
    </row>
    <row r="18" spans="1:8" ht="12" x14ac:dyDescent="0.25">
      <c r="A18" s="80"/>
      <c r="B18" s="80"/>
      <c r="C18" s="80"/>
      <c r="D18" s="80"/>
      <c r="E18" s="93" t="s">
        <v>252</v>
      </c>
      <c r="F18" s="206" t="s">
        <v>466</v>
      </c>
      <c r="G18" s="97" t="s">
        <v>394</v>
      </c>
      <c r="H18"/>
    </row>
    <row r="19" spans="1:8" ht="12" x14ac:dyDescent="0.25">
      <c r="A19" s="80"/>
      <c r="B19" s="80"/>
      <c r="C19" s="80"/>
      <c r="D19" s="80"/>
      <c r="E19" s="93" t="s">
        <v>322</v>
      </c>
      <c r="F19" s="207" t="s">
        <v>467</v>
      </c>
      <c r="G19" s="125" t="s">
        <v>440</v>
      </c>
      <c r="H19"/>
    </row>
    <row r="20" spans="1:8" ht="12" x14ac:dyDescent="0.25">
      <c r="A20" s="80"/>
      <c r="B20" s="80"/>
      <c r="C20" s="80"/>
      <c r="D20" s="80"/>
      <c r="E20" s="93" t="s">
        <v>253</v>
      </c>
      <c r="F20" s="208"/>
      <c r="G20" s="125" t="s">
        <v>441</v>
      </c>
      <c r="H20"/>
    </row>
    <row r="21" spans="1:8" ht="12" x14ac:dyDescent="0.25">
      <c r="A21" s="80"/>
      <c r="B21" s="80"/>
      <c r="C21" s="80"/>
      <c r="D21" s="80"/>
      <c r="E21" s="91" t="s">
        <v>323</v>
      </c>
      <c r="F21" s="207" t="s">
        <v>468</v>
      </c>
      <c r="G21" s="125" t="s">
        <v>442</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45924</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155715 Lots 1a,1b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0" t="s">
        <v>414</v>
      </c>
      <c r="E13" s="310"/>
      <c r="F13" s="310"/>
      <c r="G13" s="310"/>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443</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tabSelected="1" zoomScale="80" zoomScaleNormal="80" zoomScaleSheetLayoutView="100" workbookViewId="0">
      <pane ySplit="8" topLeftCell="A52" activePane="bottomLeft" state="frozen"/>
      <selection activeCell="A9" sqref="A9"/>
      <selection pane="bottomLeft" activeCell="D58" sqref="D58"/>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155715 Lots 1a,1b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9" t="str">
        <f>HYPERLINK("#'Contents'!A1","Click for Contents")</f>
        <v>Click for Contents</v>
      </c>
      <c r="D6" s="249"/>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3" t="s">
        <v>454</v>
      </c>
      <c r="E12" s="253"/>
      <c r="F12" s="253"/>
      <c r="G12" s="253"/>
      <c r="H12" s="253"/>
      <c r="I12" s="253"/>
      <c r="J12" s="253"/>
      <c r="K12" s="253"/>
    </row>
    <row r="13" spans="1:12" ht="56" customHeight="1" x14ac:dyDescent="0.35">
      <c r="C13" s="180"/>
      <c r="D13" s="251" t="s">
        <v>453</v>
      </c>
      <c r="E13" s="259"/>
      <c r="F13" s="259"/>
      <c r="G13" s="259"/>
      <c r="H13" s="259"/>
      <c r="I13" s="259"/>
      <c r="J13" s="259"/>
      <c r="K13" s="259"/>
    </row>
    <row r="14" spans="1:12" ht="51" customHeight="1" x14ac:dyDescent="0.35">
      <c r="C14" s="180"/>
      <c r="D14" s="251" t="s">
        <v>389</v>
      </c>
      <c r="E14" s="251"/>
      <c r="F14" s="251"/>
      <c r="G14" s="251"/>
      <c r="H14" s="251"/>
      <c r="I14" s="251"/>
      <c r="J14" s="251"/>
      <c r="K14" s="251"/>
    </row>
    <row r="15" spans="1:12" ht="48" customHeight="1" x14ac:dyDescent="0.35">
      <c r="C15" s="180"/>
      <c r="D15" s="253" t="s">
        <v>371</v>
      </c>
      <c r="E15" s="253"/>
      <c r="F15" s="253"/>
      <c r="G15" s="253"/>
      <c r="H15" s="253"/>
      <c r="I15" s="253"/>
      <c r="J15" s="253"/>
      <c r="K15" s="253"/>
    </row>
    <row r="16" spans="1:12" s="219" customFormat="1" ht="48" customHeight="1" x14ac:dyDescent="0.35">
      <c r="C16" s="220"/>
      <c r="D16" s="253" t="s">
        <v>455</v>
      </c>
      <c r="E16" s="253"/>
      <c r="F16" s="253"/>
      <c r="G16" s="253"/>
      <c r="H16" s="253"/>
      <c r="I16" s="253"/>
      <c r="J16" s="253"/>
      <c r="K16" s="253"/>
    </row>
    <row r="17" spans="3:11" s="216" customFormat="1" ht="216.65" customHeight="1"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1" t="s">
        <v>457</v>
      </c>
      <c r="E21" s="257"/>
      <c r="F21" s="257"/>
      <c r="G21" s="257"/>
      <c r="H21" s="257"/>
      <c r="I21" s="257"/>
      <c r="J21" s="257"/>
      <c r="K21" s="257"/>
    </row>
    <row r="22" spans="3:11" ht="83" customHeight="1" outlineLevel="1" x14ac:dyDescent="0.25">
      <c r="C22" s="182" t="s">
        <v>92</v>
      </c>
      <c r="D22" s="251" t="s">
        <v>458</v>
      </c>
      <c r="E22" s="258"/>
      <c r="F22" s="258"/>
      <c r="G22" s="258"/>
      <c r="H22" s="258"/>
      <c r="I22" s="258"/>
      <c r="J22" s="258"/>
      <c r="K22" s="258"/>
    </row>
    <row r="23" spans="3:11" s="27" customFormat="1" ht="31" customHeight="1" outlineLevel="1" x14ac:dyDescent="0.25">
      <c r="C23" s="182" t="s">
        <v>93</v>
      </c>
      <c r="D23" s="253" t="s">
        <v>436</v>
      </c>
      <c r="E23" s="253"/>
      <c r="F23" s="253"/>
      <c r="G23" s="253"/>
      <c r="H23" s="253"/>
      <c r="I23" s="253"/>
      <c r="J23" s="57" t="s">
        <v>146</v>
      </c>
      <c r="K23" s="211" t="s">
        <v>105</v>
      </c>
    </row>
    <row r="24" spans="3:11" ht="39.5" customHeight="1" outlineLevel="1" x14ac:dyDescent="0.35">
      <c r="C24" s="180"/>
      <c r="D24" s="265" t="s">
        <v>459</v>
      </c>
      <c r="E24" s="266"/>
      <c r="F24" s="266"/>
      <c r="G24" s="266"/>
      <c r="H24" s="266"/>
      <c r="I24" s="266"/>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1" t="s">
        <v>326</v>
      </c>
      <c r="E28" s="272"/>
      <c r="F28" s="272"/>
      <c r="G28" s="272"/>
      <c r="H28" s="272"/>
      <c r="I28" s="272"/>
      <c r="J28" s="272"/>
      <c r="K28" s="272"/>
    </row>
    <row r="29" spans="3:11" ht="76.75" customHeight="1" outlineLevel="1" x14ac:dyDescent="0.35">
      <c r="C29" s="180" t="s">
        <v>94</v>
      </c>
      <c r="D29" s="59" t="s">
        <v>327</v>
      </c>
      <c r="E29" s="267" t="s">
        <v>460</v>
      </c>
      <c r="F29" s="273"/>
      <c r="G29" s="273"/>
      <c r="H29" s="273"/>
      <c r="I29" s="273"/>
      <c r="J29" s="273"/>
      <c r="K29" s="273"/>
    </row>
    <row r="30" spans="3:11" ht="76.75" customHeight="1" outlineLevel="1" x14ac:dyDescent="0.35">
      <c r="C30" s="180" t="s">
        <v>95</v>
      </c>
      <c r="D30" s="128" t="s">
        <v>464</v>
      </c>
      <c r="E30" s="267" t="s">
        <v>465</v>
      </c>
      <c r="F30" s="268"/>
      <c r="G30" s="268"/>
      <c r="H30" s="268"/>
      <c r="I30" s="268"/>
      <c r="J30" s="268"/>
      <c r="K30" s="268"/>
    </row>
    <row r="31" spans="3:11" ht="76.75" customHeight="1" outlineLevel="1" x14ac:dyDescent="0.35">
      <c r="C31" s="180" t="s">
        <v>96</v>
      </c>
      <c r="D31" s="60" t="s">
        <v>463</v>
      </c>
      <c r="E31" s="267" t="s">
        <v>462</v>
      </c>
      <c r="F31" s="268"/>
      <c r="G31" s="268"/>
      <c r="H31" s="268"/>
      <c r="I31" s="268"/>
      <c r="J31" s="268"/>
      <c r="K31" s="268"/>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0" t="s">
        <v>328</v>
      </c>
      <c r="E43" s="261"/>
      <c r="F43" s="35"/>
      <c r="G43" s="35"/>
      <c r="H43" s="35"/>
      <c r="I43" s="35"/>
      <c r="J43" s="35"/>
      <c r="K43" s="35"/>
    </row>
    <row r="44" spans="3:11" ht="93" customHeight="1" outlineLevel="1" x14ac:dyDescent="0.35">
      <c r="C44" s="180"/>
      <c r="D44" s="274" t="s">
        <v>390</v>
      </c>
      <c r="E44" s="275"/>
      <c r="F44" s="275"/>
      <c r="G44" s="275"/>
      <c r="H44" s="275"/>
      <c r="I44" s="275"/>
      <c r="J44" s="275"/>
      <c r="K44" s="275"/>
    </row>
    <row r="45" spans="3:11" ht="27.5" customHeight="1" outlineLevel="1" x14ac:dyDescent="0.35">
      <c r="C45" s="180"/>
      <c r="D45" s="269" t="s">
        <v>98</v>
      </c>
      <c r="E45" s="254" t="s">
        <v>385</v>
      </c>
      <c r="F45" s="255"/>
      <c r="G45" s="255"/>
      <c r="H45" s="255"/>
      <c r="I45" s="255"/>
      <c r="J45" s="255"/>
      <c r="K45" s="255"/>
    </row>
    <row r="46" spans="3:11" ht="50.5" customHeight="1" outlineLevel="1" x14ac:dyDescent="0.35">
      <c r="C46" s="180"/>
      <c r="D46" s="270"/>
      <c r="E46" s="254" t="s">
        <v>437</v>
      </c>
      <c r="F46" s="276"/>
      <c r="G46" s="276"/>
      <c r="H46" s="276"/>
      <c r="I46" s="276"/>
      <c r="J46" s="276"/>
      <c r="K46" s="276"/>
    </row>
    <row r="47" spans="3:11" ht="15.5" outlineLevel="1" x14ac:dyDescent="0.35">
      <c r="C47" s="180"/>
      <c r="D47" s="1"/>
      <c r="E47" s="58"/>
      <c r="F47" s="58"/>
      <c r="G47" s="58"/>
      <c r="H47" s="58"/>
      <c r="I47" s="58"/>
      <c r="J47" s="58"/>
      <c r="K47" s="58"/>
    </row>
    <row r="48" spans="3:11" ht="34.5" customHeight="1" outlineLevel="1" x14ac:dyDescent="0.35">
      <c r="C48" s="180"/>
      <c r="D48" s="269" t="s">
        <v>99</v>
      </c>
      <c r="E48" s="254" t="s">
        <v>476</v>
      </c>
      <c r="F48" s="255"/>
      <c r="G48" s="255"/>
      <c r="H48" s="255"/>
      <c r="I48" s="255"/>
      <c r="J48" s="255"/>
      <c r="K48" s="255"/>
    </row>
    <row r="49" spans="3:11" ht="98" customHeight="1" outlineLevel="1" x14ac:dyDescent="0.35">
      <c r="C49" s="180"/>
      <c r="D49" s="270"/>
      <c r="E49" s="254" t="s">
        <v>446</v>
      </c>
      <c r="F49" s="255"/>
      <c r="G49" s="255"/>
      <c r="H49" s="255"/>
      <c r="I49" s="255"/>
      <c r="J49" s="255"/>
      <c r="K49" s="255"/>
    </row>
    <row r="50" spans="3:11" ht="7" customHeight="1" outlineLevel="1" x14ac:dyDescent="0.35">
      <c r="C50" s="180"/>
      <c r="D50" s="56"/>
      <c r="E50" s="58"/>
      <c r="F50" s="58"/>
      <c r="G50" s="58"/>
      <c r="H50" s="58"/>
      <c r="I50" s="58"/>
      <c r="J50" s="58"/>
      <c r="K50" s="58"/>
    </row>
    <row r="51" spans="3:11" ht="48.5" customHeight="1" outlineLevel="1" x14ac:dyDescent="0.35">
      <c r="C51" s="180"/>
      <c r="D51" s="269" t="s">
        <v>438</v>
      </c>
      <c r="E51" s="254" t="s">
        <v>444</v>
      </c>
      <c r="F51" s="255"/>
      <c r="G51" s="255"/>
      <c r="H51" s="255"/>
      <c r="I51" s="255"/>
      <c r="J51" s="255"/>
      <c r="K51" s="255"/>
    </row>
    <row r="52" spans="3:11" ht="27.5" customHeight="1" outlineLevel="1" x14ac:dyDescent="0.35">
      <c r="C52" s="180"/>
      <c r="D52" s="270"/>
      <c r="E52" s="254" t="s">
        <v>386</v>
      </c>
      <c r="F52" s="255"/>
      <c r="G52" s="255"/>
      <c r="H52" s="255"/>
      <c r="I52" s="255"/>
      <c r="J52" s="255"/>
      <c r="K52" s="255"/>
    </row>
    <row r="53" spans="3:11" ht="34.5" customHeight="1" outlineLevel="1" x14ac:dyDescent="0.35">
      <c r="C53" s="180"/>
      <c r="D53" s="274" t="s">
        <v>439</v>
      </c>
      <c r="E53" s="275"/>
      <c r="F53" s="275"/>
      <c r="G53" s="275"/>
      <c r="H53" s="275"/>
      <c r="I53" s="275"/>
      <c r="J53" s="275"/>
      <c r="K53" s="275"/>
    </row>
    <row r="54" spans="3:11" ht="15.5" outlineLevel="1" x14ac:dyDescent="0.35">
      <c r="C54" s="180"/>
      <c r="D54" s="34"/>
      <c r="E54" s="35"/>
      <c r="F54" s="35"/>
      <c r="G54" s="35"/>
      <c r="H54" s="228"/>
      <c r="I54" s="35"/>
      <c r="J54" s="35"/>
      <c r="K54" s="35"/>
    </row>
    <row r="55" spans="3:11" ht="23.5" customHeight="1" outlineLevel="1" x14ac:dyDescent="0.35">
      <c r="C55" s="180"/>
      <c r="D55" s="262" t="s">
        <v>329</v>
      </c>
      <c r="E55" s="263"/>
      <c r="F55" s="35"/>
      <c r="G55" s="35"/>
      <c r="H55" s="35"/>
      <c r="I55" s="35"/>
      <c r="J55" s="35"/>
      <c r="K55" s="35"/>
    </row>
    <row r="56" spans="3:11" ht="31.5" customHeight="1" outlineLevel="1" x14ac:dyDescent="0.35">
      <c r="C56" s="180"/>
      <c r="D56" s="251" t="s">
        <v>382</v>
      </c>
      <c r="E56" s="256"/>
      <c r="F56" s="256"/>
      <c r="G56" s="256"/>
      <c r="H56" s="256"/>
      <c r="I56" s="256"/>
      <c r="J56" s="256"/>
      <c r="K56" s="256"/>
    </row>
    <row r="57" spans="3:11" ht="31.5" customHeight="1" outlineLevel="1" x14ac:dyDescent="0.35">
      <c r="C57" s="180"/>
      <c r="D57" s="251" t="s">
        <v>331</v>
      </c>
      <c r="E57" s="256"/>
      <c r="F57" s="256"/>
      <c r="G57" s="256"/>
      <c r="H57" s="256"/>
      <c r="I57" s="256"/>
      <c r="J57" s="256"/>
      <c r="K57" s="256"/>
    </row>
    <row r="58" spans="3:11" s="219" customFormat="1" ht="31.5" customHeight="1" outlineLevel="1" x14ac:dyDescent="0.35">
      <c r="C58" s="220"/>
      <c r="D58" s="36"/>
      <c r="E58" s="234"/>
      <c r="F58" s="234"/>
      <c r="G58" s="234"/>
      <c r="H58" s="234"/>
      <c r="I58" s="234"/>
      <c r="J58" s="234"/>
      <c r="K58" s="234"/>
    </row>
    <row r="59" spans="3:11" ht="31.5" customHeight="1" outlineLevel="1" x14ac:dyDescent="0.35">
      <c r="C59" s="180"/>
      <c r="D59" s="251" t="s">
        <v>308</v>
      </c>
      <c r="E59" s="256"/>
      <c r="F59" s="256"/>
      <c r="G59" s="256"/>
      <c r="H59" s="256"/>
      <c r="I59" s="256"/>
      <c r="J59" s="256"/>
      <c r="K59" s="256"/>
    </row>
    <row r="60" spans="3:11" ht="15.5" outlineLevel="1" x14ac:dyDescent="0.35">
      <c r="C60" s="180"/>
      <c r="D60" s="34"/>
      <c r="E60" s="35"/>
      <c r="F60" s="35"/>
      <c r="G60" s="35"/>
      <c r="H60" s="35"/>
      <c r="I60" s="35"/>
      <c r="J60" s="35"/>
      <c r="K60" s="35"/>
    </row>
    <row r="61" spans="3:11" ht="23.5" customHeight="1" outlineLevel="1" x14ac:dyDescent="0.35">
      <c r="C61" s="180"/>
      <c r="D61" s="264" t="s">
        <v>330</v>
      </c>
      <c r="E61" s="261"/>
      <c r="F61" s="35"/>
      <c r="G61" s="35"/>
      <c r="H61" s="35"/>
      <c r="I61" s="35"/>
      <c r="J61" s="35"/>
      <c r="K61" s="35"/>
    </row>
    <row r="62" spans="3:11" ht="8.5" customHeight="1" outlineLevel="1" x14ac:dyDescent="0.35">
      <c r="C62" s="180"/>
      <c r="D62" s="251"/>
      <c r="E62" s="256"/>
      <c r="F62" s="256"/>
      <c r="G62" s="256"/>
      <c r="H62" s="256"/>
      <c r="I62" s="256"/>
      <c r="J62" s="256"/>
      <c r="K62" s="256"/>
    </row>
    <row r="63" spans="3:11" ht="31.5" customHeight="1" outlineLevel="1" x14ac:dyDescent="0.35">
      <c r="C63" s="180"/>
      <c r="D63" s="251" t="s">
        <v>312</v>
      </c>
      <c r="E63" s="256"/>
      <c r="F63" s="256"/>
      <c r="G63" s="256"/>
      <c r="H63" s="256"/>
      <c r="I63" s="256"/>
      <c r="J63" s="256"/>
      <c r="K63" s="256"/>
    </row>
    <row r="64" spans="3:11" ht="89.5" customHeight="1" outlineLevel="1" x14ac:dyDescent="0.35">
      <c r="C64" s="180"/>
      <c r="D64" s="274" t="s">
        <v>313</v>
      </c>
      <c r="E64" s="275"/>
      <c r="F64" s="275"/>
      <c r="G64" s="275"/>
      <c r="H64" s="275"/>
      <c r="I64" s="275"/>
      <c r="J64" s="275"/>
      <c r="K64" s="275"/>
    </row>
    <row r="65" spans="1:12" ht="49" customHeight="1" outlineLevel="1" x14ac:dyDescent="0.35">
      <c r="C65" s="180"/>
      <c r="D65" s="251" t="s">
        <v>387</v>
      </c>
      <c r="E65" s="259"/>
      <c r="F65" s="259"/>
      <c r="G65" s="259"/>
      <c r="H65" s="259"/>
      <c r="I65" s="259"/>
      <c r="J65" s="259"/>
      <c r="K65" s="259"/>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1" t="s">
        <v>381</v>
      </c>
      <c r="E68" s="252"/>
      <c r="F68" s="252"/>
      <c r="G68" s="252"/>
      <c r="H68" s="252"/>
      <c r="I68" s="252"/>
      <c r="J68" s="252"/>
      <c r="K68" s="252"/>
    </row>
    <row r="69" spans="1:12" s="27" customFormat="1" ht="90.5" hidden="1" customHeight="1" x14ac:dyDescent="0.35">
      <c r="C69" s="180"/>
      <c r="D69" s="251" t="s">
        <v>398</v>
      </c>
      <c r="E69" s="252"/>
      <c r="F69" s="252"/>
      <c r="G69" s="252"/>
      <c r="H69" s="252"/>
      <c r="I69" s="252"/>
      <c r="J69" s="252"/>
      <c r="K69" s="252"/>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Normal="100" workbookViewId="0">
      <pane ySplit="8" topLeftCell="A9" activePane="bottomLeft" state="frozen"/>
      <selection activeCell="A9" sqref="A9"/>
      <selection pane="bottomLeft" activeCell="C43" sqref="C43:L43"/>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155715 Lots 1a,1b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1"/>
      <c r="F15" s="141"/>
      <c r="G15" s="141"/>
      <c r="H15" s="142" t="s">
        <v>49</v>
      </c>
      <c r="I15" s="26"/>
      <c r="J15" s="141"/>
      <c r="K15" s="141"/>
      <c r="L15" s="141"/>
      <c r="M15" s="26"/>
      <c r="N15" s="26"/>
      <c r="O15" s="26"/>
      <c r="P15" s="26"/>
      <c r="Q15" s="26"/>
      <c r="R15" s="26"/>
      <c r="S15" s="26"/>
      <c r="T15" s="26"/>
      <c r="U15" s="26"/>
      <c r="V15" s="26"/>
    </row>
    <row r="16" spans="1:22" ht="15.5" x14ac:dyDescent="0.35">
      <c r="B16" s="27"/>
      <c r="C16" s="139">
        <v>2</v>
      </c>
      <c r="D16" s="139" t="s">
        <v>67</v>
      </c>
      <c r="E16" s="143">
        <v>0.05</v>
      </c>
      <c r="F16" s="141"/>
      <c r="G16" s="143">
        <v>0.1</v>
      </c>
      <c r="H16" s="142" t="s">
        <v>49</v>
      </c>
      <c r="I16" s="26"/>
      <c r="J16" s="202" t="str">
        <f>"x"&amp;" &lt; "&amp;TEXT(E16,"0.0%")</f>
        <v>x &lt; 5.0%</v>
      </c>
      <c r="K16" s="137" t="str">
        <f>TEXT(E16,"0.0%")&amp;" ≤ "&amp;" x "&amp;" ≤ "&amp;TEXT(G16,"0.0%")</f>
        <v>5.0% ≤  x  ≤ 10.0%</v>
      </c>
      <c r="L16" s="138" t="str">
        <f>"x"&amp;" &gt; "&amp;TEXT(G16,"0.0%")</f>
        <v>x &gt; 10.0%</v>
      </c>
      <c r="M16" s="26"/>
      <c r="N16" s="26"/>
      <c r="O16" s="26"/>
      <c r="P16" s="26"/>
      <c r="Q16" s="26"/>
      <c r="R16" s="26"/>
      <c r="S16" s="26"/>
      <c r="T16" s="26"/>
      <c r="U16" s="26"/>
      <c r="V16" s="26"/>
    </row>
    <row r="17" spans="2:22" ht="15.5" x14ac:dyDescent="0.35">
      <c r="B17" s="27"/>
      <c r="C17" s="139" t="s">
        <v>68</v>
      </c>
      <c r="D17" s="139" t="s">
        <v>383</v>
      </c>
      <c r="E17" s="141"/>
      <c r="F17" s="141"/>
      <c r="G17" s="141"/>
      <c r="H17" s="142" t="s">
        <v>49</v>
      </c>
      <c r="I17" s="26"/>
      <c r="J17" s="141"/>
      <c r="K17" s="141"/>
      <c r="L17" s="141"/>
      <c r="M17" s="26"/>
      <c r="N17" s="26"/>
      <c r="O17" s="26"/>
      <c r="P17" s="26"/>
      <c r="Q17" s="26"/>
      <c r="R17" s="26"/>
      <c r="S17" s="26"/>
      <c r="T17" s="26"/>
      <c r="U17" s="26"/>
      <c r="V17" s="26"/>
    </row>
    <row r="18" spans="2:22" ht="15.5" x14ac:dyDescent="0.35">
      <c r="B18" s="27"/>
      <c r="C18" s="139" t="s">
        <v>71</v>
      </c>
      <c r="D18" s="139" t="s">
        <v>76</v>
      </c>
      <c r="E18" s="140">
        <v>3.5</v>
      </c>
      <c r="F18" s="141"/>
      <c r="G18" s="140">
        <v>3</v>
      </c>
      <c r="H18" s="142" t="s">
        <v>50</v>
      </c>
      <c r="I18" s="26"/>
      <c r="J18" s="201" t="str">
        <f>"x"&amp;" &gt; "&amp;E18</f>
        <v>x &gt; 3.5</v>
      </c>
      <c r="K18" s="135" t="str">
        <f>E18&amp;" ≥ "&amp;" x "&amp;" ≥ "&amp;G18</f>
        <v>3.5 ≥  x  ≥ 3</v>
      </c>
      <c r="L18" s="136" t="str">
        <f>"x"&amp;" &lt; "&amp;G18</f>
        <v>x &lt; 3</v>
      </c>
      <c r="M18" s="26"/>
      <c r="N18" s="26"/>
      <c r="O18" s="26"/>
      <c r="P18" s="26"/>
      <c r="Q18" s="26"/>
      <c r="R18" s="26"/>
      <c r="S18" s="26"/>
      <c r="T18" s="26"/>
      <c r="U18" s="26"/>
      <c r="V18" s="26"/>
    </row>
    <row r="19" spans="2:22" ht="15.5" x14ac:dyDescent="0.35">
      <c r="B19" s="27"/>
      <c r="C19" s="139">
        <v>4</v>
      </c>
      <c r="D19" s="139" t="s">
        <v>80</v>
      </c>
      <c r="E19" s="140">
        <v>5</v>
      </c>
      <c r="F19" s="141"/>
      <c r="G19" s="140">
        <v>4.5</v>
      </c>
      <c r="H19" s="142" t="s">
        <v>50</v>
      </c>
      <c r="I19" s="26"/>
      <c r="J19" s="201" t="str">
        <f>"x"&amp;" &gt; "&amp;E19</f>
        <v>x &gt; 5</v>
      </c>
      <c r="K19" s="135" t="str">
        <f>E19&amp;" ≥ "&amp;" x "&amp;" ≥ "&amp;G19</f>
        <v>5 ≥  x  ≥ 4.5</v>
      </c>
      <c r="L19" s="136" t="str">
        <f>"x"&amp;" &lt; "&amp;G19</f>
        <v>x &lt; 4.5</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hidden="1" x14ac:dyDescent="0.35">
      <c r="B26" s="27"/>
      <c r="D26" s="139" t="s">
        <v>384</v>
      </c>
      <c r="H26" s="26"/>
      <c r="I26" s="26"/>
      <c r="J26" s="26"/>
      <c r="K26" s="26"/>
      <c r="L26" s="26"/>
      <c r="M26" s="26"/>
      <c r="N26" s="26"/>
      <c r="O26" s="26"/>
      <c r="P26" s="26"/>
      <c r="Q26" s="26"/>
      <c r="R26" s="26"/>
      <c r="S26" s="26"/>
      <c r="T26" s="26"/>
      <c r="U26" s="26"/>
      <c r="V26" s="26"/>
    </row>
    <row r="27" spans="2:22" ht="15.5" hidden="1" x14ac:dyDescent="0.25">
      <c r="B27" s="27"/>
      <c r="C27" s="39"/>
      <c r="D27" s="241">
        <f t="array" ref="D27">MAX(IF(E31:E42="YES",F31:F42))</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hidden="1" customHeight="1" thickBot="1" x14ac:dyDescent="0.3">
      <c r="C30" s="39"/>
      <c r="D30" s="242" t="s">
        <v>470</v>
      </c>
      <c r="E30" s="243" t="s">
        <v>472</v>
      </c>
      <c r="F30" s="243" t="s">
        <v>471</v>
      </c>
      <c r="G30" s="26"/>
      <c r="H30" s="26"/>
      <c r="I30" s="26"/>
      <c r="J30" s="26"/>
      <c r="K30" s="26"/>
      <c r="L30" s="26"/>
      <c r="M30" s="26"/>
      <c r="N30" s="26"/>
      <c r="O30" s="26"/>
      <c r="P30" s="26"/>
      <c r="Q30" s="26"/>
      <c r="R30" s="26"/>
      <c r="S30" s="26"/>
      <c r="T30" s="26"/>
      <c r="U30" s="26"/>
      <c r="V30" s="26"/>
    </row>
    <row r="31" spans="2:22" s="219" customFormat="1" ht="14" hidden="1" x14ac:dyDescent="0.3">
      <c r="C31" s="39"/>
      <c r="D31" s="29">
        <f>'2.1 Lead Ancillary Input '!G16</f>
        <v>0</v>
      </c>
      <c r="E31" s="247" t="str">
        <f>IF('2.1 Lead Ancillary Input '!H16=TRUE,"YES","")</f>
        <v/>
      </c>
      <c r="F31" s="248" t="s">
        <v>448</v>
      </c>
      <c r="G31" s="26"/>
      <c r="H31" s="26"/>
      <c r="I31" s="26"/>
      <c r="J31" s="26"/>
      <c r="K31" s="26"/>
      <c r="L31" s="26"/>
      <c r="M31" s="26"/>
      <c r="N31" s="26"/>
      <c r="O31" s="26"/>
      <c r="P31" s="26"/>
      <c r="Q31" s="26"/>
      <c r="R31" s="26"/>
      <c r="S31" s="26"/>
      <c r="T31" s="26"/>
      <c r="U31" s="26"/>
      <c r="V31" s="26"/>
    </row>
    <row r="32" spans="2:22" s="219" customFormat="1" ht="14" hidden="1" x14ac:dyDescent="0.3">
      <c r="C32" s="39"/>
      <c r="D32" s="29">
        <f>'2.1 Lead Ancillary Input '!G17</f>
        <v>0</v>
      </c>
      <c r="E32" s="247" t="str">
        <f>IF('2.1 Lead Ancillary Input '!H17=TRUE,"YES","")</f>
        <v/>
      </c>
      <c r="F32" s="248" t="s">
        <v>448</v>
      </c>
      <c r="G32" s="26"/>
      <c r="H32" s="26"/>
      <c r="I32" s="26"/>
      <c r="J32" s="26"/>
      <c r="K32" s="26"/>
      <c r="L32" s="26"/>
      <c r="M32" s="26"/>
      <c r="N32" s="26"/>
      <c r="O32" s="26"/>
      <c r="P32" s="26"/>
      <c r="Q32" s="26"/>
      <c r="R32" s="26"/>
      <c r="S32" s="26"/>
      <c r="T32" s="26"/>
      <c r="U32" s="26"/>
      <c r="V32" s="26"/>
    </row>
    <row r="33" spans="1:22" s="219" customFormat="1" ht="14" hidden="1" x14ac:dyDescent="0.3">
      <c r="C33" s="39"/>
      <c r="D33" s="29">
        <f>'2.1 Lead Ancillary Input '!G18</f>
        <v>0</v>
      </c>
      <c r="E33" s="247" t="str">
        <f>IF('2.1 Lead Ancillary Input '!H18=TRUE,"YES","")</f>
        <v/>
      </c>
      <c r="F33" s="248" t="s">
        <v>448</v>
      </c>
      <c r="G33" s="26"/>
      <c r="H33" s="26"/>
      <c r="I33" s="26"/>
      <c r="J33" s="26"/>
      <c r="K33" s="26"/>
      <c r="L33" s="26"/>
      <c r="M33" s="26"/>
      <c r="N33" s="26"/>
      <c r="O33" s="26"/>
      <c r="P33" s="26"/>
      <c r="Q33" s="26"/>
      <c r="R33" s="26"/>
      <c r="S33" s="26"/>
      <c r="T33" s="26"/>
      <c r="U33" s="26"/>
      <c r="V33" s="26"/>
    </row>
    <row r="34" spans="1:22" s="219" customFormat="1" ht="14" hidden="1" x14ac:dyDescent="0.3">
      <c r="C34" s="39"/>
      <c r="D34" s="29">
        <f>'2.1 Lead Ancillary Input '!G19</f>
        <v>0</v>
      </c>
      <c r="E34" s="247" t="str">
        <f>IF('2.1 Lead Ancillary Input '!H19=TRUE,"YES","")</f>
        <v/>
      </c>
      <c r="F34" s="248" t="s">
        <v>448</v>
      </c>
      <c r="G34" s="26"/>
      <c r="H34" s="26"/>
      <c r="I34" s="26"/>
      <c r="J34" s="26"/>
      <c r="K34" s="26"/>
      <c r="L34" s="26"/>
      <c r="M34" s="26"/>
      <c r="N34" s="26"/>
      <c r="O34" s="26"/>
      <c r="P34" s="26"/>
      <c r="Q34" s="26"/>
      <c r="R34" s="26"/>
      <c r="S34" s="26"/>
      <c r="T34" s="26"/>
      <c r="U34" s="26"/>
      <c r="V34" s="26"/>
    </row>
    <row r="35" spans="1:22" s="219" customFormat="1" ht="14" hidden="1" x14ac:dyDescent="0.3">
      <c r="C35" s="39"/>
      <c r="D35" s="29">
        <f>'2.1 Lead Ancillary Input '!G20</f>
        <v>0</v>
      </c>
      <c r="E35" s="247" t="str">
        <f>IF('2.1 Lead Ancillary Input '!H20=TRUE,"YES","")</f>
        <v/>
      </c>
      <c r="F35" s="248" t="s">
        <v>448</v>
      </c>
      <c r="G35" s="26"/>
      <c r="H35" s="26"/>
      <c r="I35" s="26"/>
      <c r="J35" s="26"/>
      <c r="K35" s="26"/>
      <c r="L35" s="26"/>
      <c r="M35" s="26"/>
      <c r="N35" s="26"/>
      <c r="O35" s="26"/>
      <c r="P35" s="26"/>
      <c r="Q35" s="26"/>
      <c r="R35" s="26"/>
      <c r="S35" s="26"/>
      <c r="T35" s="26"/>
      <c r="U35" s="26"/>
      <c r="V35" s="26"/>
    </row>
    <row r="36" spans="1:22" s="219" customFormat="1" ht="14" hidden="1" x14ac:dyDescent="0.3">
      <c r="C36" s="39"/>
      <c r="D36" s="29">
        <f>'2.1 Lead Ancillary Input '!G21</f>
        <v>0</v>
      </c>
      <c r="E36" s="247" t="str">
        <f>IF('2.1 Lead Ancillary Input '!H21=TRUE,"YES","")</f>
        <v/>
      </c>
      <c r="F36" s="248" t="s">
        <v>448</v>
      </c>
      <c r="G36" s="26"/>
      <c r="H36" s="26"/>
      <c r="I36" s="26"/>
      <c r="J36" s="26"/>
      <c r="K36" s="26"/>
      <c r="L36" s="26"/>
      <c r="M36" s="26"/>
      <c r="N36" s="26"/>
      <c r="O36" s="26"/>
      <c r="P36" s="26"/>
      <c r="Q36" s="26"/>
      <c r="R36" s="26"/>
      <c r="S36" s="26"/>
      <c r="T36" s="26"/>
      <c r="U36" s="26"/>
      <c r="V36" s="26"/>
    </row>
    <row r="37" spans="1:22" s="219" customFormat="1" ht="14" hidden="1" x14ac:dyDescent="0.3">
      <c r="C37" s="39"/>
      <c r="D37" s="29">
        <f>'2.1 Lead Ancillary Input '!G22</f>
        <v>0</v>
      </c>
      <c r="E37" s="247" t="str">
        <f>IF('2.1 Lead Ancillary Input '!H22=TRUE,"YES","")</f>
        <v/>
      </c>
      <c r="F37" s="248" t="s">
        <v>448</v>
      </c>
      <c r="G37" s="26"/>
      <c r="H37" s="26"/>
      <c r="I37" s="26"/>
      <c r="J37" s="26"/>
      <c r="K37" s="26"/>
      <c r="L37" s="26"/>
      <c r="M37" s="26"/>
      <c r="N37" s="26"/>
      <c r="O37" s="26"/>
      <c r="P37" s="26"/>
      <c r="Q37" s="26"/>
      <c r="R37" s="26"/>
      <c r="S37" s="26"/>
      <c r="T37" s="26"/>
      <c r="U37" s="26"/>
      <c r="V37" s="26"/>
    </row>
    <row r="38" spans="1:22" s="219" customFormat="1" ht="14" hidden="1" x14ac:dyDescent="0.3">
      <c r="C38" s="39"/>
      <c r="D38" s="29">
        <f>'2.1 Lead Ancillary Input '!G23</f>
        <v>0</v>
      </c>
      <c r="E38" s="247" t="str">
        <f>IF('2.1 Lead Ancillary Input '!H23=TRUE,"YES","")</f>
        <v/>
      </c>
      <c r="F38" s="248" t="s">
        <v>448</v>
      </c>
      <c r="G38" s="26"/>
      <c r="H38" s="26"/>
      <c r="I38" s="26"/>
      <c r="J38" s="26"/>
      <c r="K38" s="26"/>
      <c r="L38" s="26"/>
      <c r="M38" s="26"/>
      <c r="N38" s="26"/>
      <c r="O38" s="26"/>
      <c r="P38" s="26"/>
      <c r="Q38" s="26"/>
      <c r="R38" s="26"/>
      <c r="S38" s="26"/>
      <c r="T38" s="26"/>
      <c r="U38" s="26"/>
      <c r="V38" s="26"/>
    </row>
    <row r="39" spans="1:22" s="219" customFormat="1" ht="14" hidden="1" x14ac:dyDescent="0.3">
      <c r="C39" s="39"/>
      <c r="D39" s="29">
        <f>'2.1 Lead Ancillary Input '!G24</f>
        <v>0</v>
      </c>
      <c r="E39" s="247" t="str">
        <f>IF('2.1 Lead Ancillary Input '!H24=TRUE,"YES","")</f>
        <v/>
      </c>
      <c r="F39" s="248" t="s">
        <v>448</v>
      </c>
      <c r="G39" s="26"/>
      <c r="H39" s="26"/>
      <c r="I39" s="26"/>
      <c r="J39" s="26"/>
      <c r="K39" s="26"/>
      <c r="L39" s="26"/>
      <c r="M39" s="26"/>
      <c r="N39" s="26"/>
      <c r="O39" s="26"/>
      <c r="P39" s="26"/>
      <c r="Q39" s="26"/>
      <c r="R39" s="26"/>
      <c r="S39" s="26"/>
      <c r="T39" s="26"/>
      <c r="U39" s="26"/>
      <c r="V39" s="26"/>
    </row>
    <row r="40" spans="1:22" s="219" customFormat="1" ht="14" hidden="1" x14ac:dyDescent="0.3">
      <c r="C40" s="39"/>
      <c r="D40" s="29">
        <f>'2.1 Lead Ancillary Input '!G25</f>
        <v>0</v>
      </c>
      <c r="E40" s="247" t="str">
        <f>IF('2.1 Lead Ancillary Input '!H25=TRUE,"YES","")</f>
        <v/>
      </c>
      <c r="F40" s="248" t="s">
        <v>448</v>
      </c>
      <c r="G40" s="26"/>
      <c r="H40" s="26"/>
      <c r="I40" s="26"/>
      <c r="J40" s="26"/>
      <c r="K40" s="26"/>
      <c r="L40" s="26"/>
      <c r="M40" s="26"/>
      <c r="N40" s="26"/>
      <c r="O40" s="26"/>
      <c r="P40" s="26"/>
      <c r="Q40" s="26"/>
      <c r="R40" s="26"/>
      <c r="S40" s="26"/>
      <c r="T40" s="26"/>
      <c r="U40" s="26"/>
      <c r="V40" s="26"/>
    </row>
    <row r="41" spans="1:22" s="219" customFormat="1" ht="14" hidden="1" x14ac:dyDescent="0.3">
      <c r="C41" s="39"/>
      <c r="D41" s="29">
        <f>'2.1 Lead Ancillary Input '!G26</f>
        <v>0</v>
      </c>
      <c r="E41" s="247" t="str">
        <f>IF('2.1 Lead Ancillary Input '!H26=TRUE,"YES","")</f>
        <v/>
      </c>
      <c r="F41" s="248" t="s">
        <v>448</v>
      </c>
      <c r="G41" s="26"/>
      <c r="H41" s="26"/>
      <c r="I41" s="26"/>
      <c r="J41" s="26"/>
      <c r="K41" s="26"/>
      <c r="L41" s="26"/>
      <c r="M41" s="26"/>
      <c r="N41" s="26"/>
      <c r="O41" s="26"/>
      <c r="P41" s="26"/>
      <c r="Q41" s="26"/>
      <c r="R41" s="26"/>
      <c r="S41" s="26"/>
      <c r="T41" s="26"/>
      <c r="U41" s="26"/>
      <c r="V41" s="26"/>
    </row>
    <row r="42" spans="1:22" s="219" customFormat="1" ht="14" hidden="1" x14ac:dyDescent="0.3">
      <c r="C42" s="39"/>
      <c r="D42" s="29">
        <f>'2.1 Lead Ancillary Input '!G27</f>
        <v>0</v>
      </c>
      <c r="E42" s="247" t="str">
        <f>IF('2.1 Lead Ancillary Input '!H27=TRUE,"YES","")</f>
        <v/>
      </c>
      <c r="F42" s="248" t="s">
        <v>448</v>
      </c>
      <c r="G42" s="26"/>
      <c r="H42" s="26"/>
      <c r="I42" s="26"/>
      <c r="J42" s="26"/>
      <c r="K42" s="26"/>
      <c r="L42" s="26"/>
      <c r="M42" s="26"/>
      <c r="N42" s="26"/>
      <c r="O42" s="26"/>
      <c r="P42" s="26"/>
      <c r="Q42" s="26"/>
      <c r="R42" s="26"/>
      <c r="S42" s="26"/>
      <c r="T42" s="26"/>
      <c r="U42" s="26"/>
      <c r="V42" s="26"/>
    </row>
    <row r="43" spans="1:22" s="219" customFormat="1" ht="25" customHeight="1" x14ac:dyDescent="0.25">
      <c r="C43" s="277"/>
      <c r="D43" s="277"/>
      <c r="E43" s="277"/>
      <c r="F43" s="277"/>
      <c r="G43" s="277"/>
      <c r="H43" s="277"/>
      <c r="I43" s="277"/>
      <c r="J43" s="277"/>
      <c r="K43" s="277"/>
      <c r="L43" s="277"/>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sheetProtection algorithmName="SHA-512" hashValue="1rb85qyVHtmQC28NNaQX/OyqOIxM0/fm9d+RBQAvdmP/maMo/MOfzGtRqzkURnxBpQsNPxlIE8RIw1J3e+RdGw==" saltValue="VhL6H7KVo6zKVwxefgzK8g==" spinCount="100000" sheet="1" objects="1" scenarios="1"/>
  <mergeCells count="1">
    <mergeCell ref="C43:L4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79"/>
  <sheetViews>
    <sheetView showGridLines="0" zoomScale="90" zoomScaleNormal="90" zoomScaleSheetLayoutView="80" workbookViewId="0">
      <pane ySplit="8" topLeftCell="A9" activePane="bottomLeft" state="frozen"/>
      <selection activeCell="A9" sqref="A9"/>
      <selection pane="bottomLeft" activeCell="N20" sqref="N20"/>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155715 Lots 1a,1b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9" t="str">
        <f>HYPERLINK("#'Contents'!A1","Click for Contents")</f>
        <v>Click for Contents</v>
      </c>
      <c r="E6" s="249"/>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sheetData>
  <sheetProtection algorithmName="SHA-512" hashValue="YdUugsF3C2FCZ58UARox0Ckbh0n2aupzlNypgoP6py9ezgPzSeDWOISFzlXXfC0hiTc2rWqjdFfeS8PiIq8KxA==" saltValue="bgO79fkRp3c5/l8sdBz13w=="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57"/>
  <sheetViews>
    <sheetView showGridLines="0" zoomScale="118" zoomScaleNormal="118" zoomScaleSheetLayoutView="80" workbookViewId="0">
      <pane ySplit="8" topLeftCell="A9"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155715 Lots 1a,1b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9" t="str">
        <f>HYPERLINK("#'Contents'!A1","Click for Contents")</f>
        <v>Click for Contents</v>
      </c>
      <c r="E7" s="24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sheetData>
  <sheetProtection algorithmName="SHA-512" hashValue="9wZcMF8FTkg/eO5chK749lAWwQJ8Bp8k/m2QamSf7Aosfst2WUnQTZb2uoF9awv70M2bvAS3otv5xq/IHu+YlA==" saltValue="96asE0sqvrSk2Qn3ntxT/A=="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E13" sqref="E13"/>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155715 Lots 1a,1b  Financial Viability Risk Assessment Template</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49" t="str">
        <f>HYPERLINK("#'Contents'!A1","Click for Contents")</f>
        <v>Click for Contents</v>
      </c>
      <c r="E6" s="249"/>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456</v>
      </c>
      <c r="E13" s="25"/>
      <c r="F13" s="25"/>
      <c r="G13" s="25"/>
      <c r="H13" s="25"/>
      <c r="I13" s="25"/>
    </row>
    <row r="14" spans="1:9" x14ac:dyDescent="0.35">
      <c r="A14" s="97"/>
      <c r="B14" s="25"/>
      <c r="C14" s="25"/>
      <c r="D14" s="146" t="s">
        <v>450</v>
      </c>
      <c r="E14" s="146"/>
      <c r="F14" s="146"/>
      <c r="G14" s="146"/>
      <c r="H14" s="146"/>
      <c r="I14" s="25"/>
    </row>
    <row r="15" spans="1:9" s="27" customFormat="1" x14ac:dyDescent="0.35">
      <c r="A15" s="97"/>
      <c r="B15" s="25"/>
      <c r="C15" s="25"/>
      <c r="D15" s="15" t="s">
        <v>265</v>
      </c>
      <c r="E15" s="278" t="s">
        <v>452</v>
      </c>
      <c r="F15" s="279"/>
      <c r="G15" s="280"/>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451</v>
      </c>
      <c r="E18" s="278"/>
      <c r="F18" s="279"/>
      <c r="G18" s="280"/>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445</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15" activePane="bottomLeft" state="frozen"/>
      <selection activeCell="A9" sqref="A9"/>
      <selection pane="bottomLeft" activeCell="G19" sqref="G19"/>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155715 Lots 1a,1b  Financial Viability Risk Assessment Template</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49" t="str">
        <f>HYPERLINK("#'Contents'!A1","Click for Contents")</f>
        <v>Click for Contents</v>
      </c>
      <c r="D6" s="249"/>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473</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474</v>
      </c>
      <c r="H12" s="236" t="s">
        <v>478</v>
      </c>
      <c r="I12" s="196"/>
    </row>
    <row r="13" spans="1:10" ht="14.5" x14ac:dyDescent="0.35">
      <c r="A13" s="31"/>
      <c r="B13" s="31"/>
      <c r="C13" s="31" t="s">
        <v>46</v>
      </c>
      <c r="D13" s="105"/>
      <c r="E13" s="197"/>
      <c r="G13" s="244" t="s">
        <v>475</v>
      </c>
      <c r="H13" s="281" t="s">
        <v>479</v>
      </c>
      <c r="I13" s="282"/>
    </row>
    <row r="14" spans="1:10" ht="14.5" x14ac:dyDescent="0.35">
      <c r="A14" s="31"/>
      <c r="B14" s="31"/>
      <c r="C14" s="31" t="s">
        <v>47</v>
      </c>
      <c r="D14" s="95"/>
      <c r="E14" s="197"/>
      <c r="G14" s="197"/>
      <c r="H14" s="197"/>
      <c r="I14" s="197"/>
    </row>
    <row r="15" spans="1:10" ht="14.5" x14ac:dyDescent="0.35">
      <c r="A15" s="31"/>
      <c r="B15" s="31"/>
      <c r="C15" s="31" t="s">
        <v>53</v>
      </c>
      <c r="D15" s="95"/>
      <c r="E15" s="198"/>
      <c r="G15" s="245"/>
      <c r="H15" s="197"/>
      <c r="I15" s="197"/>
    </row>
    <row r="16" spans="1:10" ht="14.5" x14ac:dyDescent="0.35">
      <c r="A16" s="31"/>
      <c r="B16" s="31"/>
      <c r="C16" s="31" t="s">
        <v>45</v>
      </c>
      <c r="D16" s="132"/>
      <c r="E16" s="198"/>
      <c r="G16" s="246"/>
      <c r="H16" s="197"/>
      <c r="I16" s="197"/>
    </row>
    <row r="17" spans="1:9" ht="14.5" x14ac:dyDescent="0.35">
      <c r="A17" s="31"/>
      <c r="B17" s="31"/>
      <c r="C17" s="31" t="s">
        <v>54</v>
      </c>
      <c r="D17" s="96"/>
      <c r="E17" s="198"/>
      <c r="G17" s="246"/>
      <c r="H17" s="197"/>
      <c r="I17" s="197"/>
    </row>
    <row r="18" spans="1:9" ht="14.5" x14ac:dyDescent="0.35">
      <c r="A18" s="31"/>
      <c r="B18" s="31"/>
      <c r="C18" s="31" t="s">
        <v>90</v>
      </c>
      <c r="D18" s="31"/>
      <c r="E18" s="195"/>
      <c r="G18" s="246"/>
      <c r="H18" s="197"/>
      <c r="I18" s="197"/>
    </row>
    <row r="19" spans="1:9" ht="14.5" x14ac:dyDescent="0.35">
      <c r="A19" s="31"/>
      <c r="B19" s="31"/>
      <c r="C19" s="32">
        <v>1</v>
      </c>
      <c r="D19" s="95"/>
      <c r="E19" s="198"/>
      <c r="G19" s="246"/>
      <c r="H19" s="197"/>
      <c r="I19" s="197"/>
    </row>
    <row r="20" spans="1:9" ht="14.5" x14ac:dyDescent="0.35">
      <c r="A20" s="31"/>
      <c r="B20" s="31"/>
      <c r="C20" s="32">
        <v>2</v>
      </c>
      <c r="D20" s="95"/>
      <c r="E20" s="198"/>
      <c r="G20" s="246"/>
      <c r="H20" s="197"/>
      <c r="I20" s="197"/>
    </row>
    <row r="21" spans="1:9" ht="14.5" x14ac:dyDescent="0.35">
      <c r="A21" s="31"/>
      <c r="B21" s="31"/>
      <c r="C21" s="32">
        <v>3</v>
      </c>
      <c r="D21" s="95"/>
      <c r="E21" s="198"/>
      <c r="G21" s="246"/>
      <c r="H21" s="197"/>
      <c r="I21" s="197"/>
    </row>
    <row r="22" spans="1:9" ht="14.5" x14ac:dyDescent="0.35">
      <c r="A22" s="31"/>
      <c r="B22" s="31"/>
      <c r="C22" s="32">
        <v>4</v>
      </c>
      <c r="D22" s="95"/>
      <c r="E22" s="198"/>
      <c r="G22" s="246"/>
      <c r="H22" s="197"/>
      <c r="I22" s="197"/>
    </row>
    <row r="23" spans="1:9" ht="14.5" x14ac:dyDescent="0.35">
      <c r="A23" s="31"/>
      <c r="B23" s="31"/>
      <c r="C23" s="32">
        <v>5</v>
      </c>
      <c r="D23" s="95"/>
      <c r="E23" s="198"/>
      <c r="G23" s="246"/>
      <c r="H23" s="197"/>
      <c r="I23" s="197"/>
    </row>
    <row r="24" spans="1:9" ht="14.5" x14ac:dyDescent="0.35">
      <c r="A24" s="31"/>
      <c r="B24" s="31"/>
      <c r="C24" s="31" t="s">
        <v>55</v>
      </c>
      <c r="D24" s="95"/>
      <c r="E24" s="198"/>
      <c r="G24" s="246"/>
      <c r="H24" s="197"/>
      <c r="I24" s="197"/>
    </row>
    <row r="25" spans="1:9" s="27" customFormat="1" ht="14.5" x14ac:dyDescent="0.35">
      <c r="A25" s="31"/>
      <c r="B25" s="31"/>
      <c r="C25" s="31" t="s">
        <v>132</v>
      </c>
      <c r="D25" s="190"/>
      <c r="E25" s="203"/>
      <c r="F25" s="219"/>
      <c r="G25" s="246"/>
      <c r="H25" s="197"/>
      <c r="I25" s="197"/>
    </row>
    <row r="26" spans="1:9" ht="14.5" x14ac:dyDescent="0.35">
      <c r="A26" s="31"/>
      <c r="B26" s="31"/>
      <c r="C26" s="31" t="s">
        <v>56</v>
      </c>
      <c r="D26" s="31"/>
      <c r="E26" s="195"/>
      <c r="G26" s="246"/>
      <c r="H26" s="197"/>
      <c r="I26" s="197"/>
    </row>
    <row r="27" spans="1:9" ht="14.5" x14ac:dyDescent="0.35">
      <c r="A27" s="31"/>
      <c r="B27" s="31"/>
      <c r="C27" s="32">
        <v>1</v>
      </c>
      <c r="D27" s="95"/>
      <c r="E27" s="198"/>
      <c r="G27" s="246"/>
      <c r="H27" s="197"/>
      <c r="I27" s="197"/>
    </row>
    <row r="28" spans="1:9" ht="14.5" x14ac:dyDescent="0.35">
      <c r="A28" s="31"/>
      <c r="B28" s="31"/>
      <c r="C28" s="33">
        <v>2</v>
      </c>
      <c r="D28" s="95"/>
      <c r="E28" s="198"/>
      <c r="G28" s="31"/>
      <c r="H28" s="197"/>
      <c r="I28" s="31"/>
    </row>
    <row r="29" spans="1:9" ht="14.5" x14ac:dyDescent="0.35">
      <c r="A29" s="31"/>
      <c r="B29" s="31"/>
      <c r="C29" s="33">
        <v>3</v>
      </c>
      <c r="D29" s="95"/>
      <c r="E29" s="198"/>
      <c r="G29" s="213"/>
      <c r="H29" s="197"/>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G85" s="117"/>
      <c r="H85" s="117"/>
      <c r="I85" s="117"/>
      <c r="J85" s="117"/>
    </row>
  </sheetData>
  <sheetProtection algorithmName="SHA-512" hashValue="YYC29G+zC0SWwS+qK4KykNXwVXosO20J9FpzxPD6LTLl7E7e2V/2ePSmX+Qf1To/gn8k5XGI+qi5gJWYW3/SIQ==" saltValue="j5IfOPtGgQZf6mCgtibqLg==" spinCount="100000" sheet="1" objects="1" scenarios="1"/>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35"/>
  <sheetViews>
    <sheetView showGridLines="0" zoomScale="70" zoomScaleNormal="70" workbookViewId="0">
      <pane ySplit="8" topLeftCell="A9" activePane="bottomLeft" state="frozen"/>
      <selection activeCell="A9" sqref="A9"/>
      <selection pane="bottomLeft" activeCell="H22" sqref="H22"/>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155715 Lots 1a,1b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293" t="str">
        <f>CHOOSE('Bidder Instructions'!$E$39,'1.1b Lead Financial Input'!D$18,'1.1a Lead Financial Input'!D$18)</f>
        <v>Lead Bidder Name</v>
      </c>
      <c r="I10" s="294"/>
      <c r="J10" s="294"/>
      <c r="K10" s="294"/>
      <c r="L10" s="294"/>
      <c r="M10" s="294"/>
      <c r="N10" s="294"/>
      <c r="O10" s="294"/>
      <c r="P10" s="294"/>
      <c r="Q10" s="294"/>
      <c r="R10" s="295"/>
    </row>
    <row r="11" spans="1:19" ht="15.5" x14ac:dyDescent="0.35">
      <c r="A11" s="3"/>
      <c r="B11" s="3"/>
      <c r="C11" s="283" t="s">
        <v>0</v>
      </c>
      <c r="D11" s="283"/>
      <c r="E11" s="283"/>
      <c r="F11" s="283"/>
      <c r="G11" s="284"/>
      <c r="H11" s="293">
        <f>'2.1 Lead Ancillary Input '!D12</f>
        <v>0</v>
      </c>
      <c r="I11" s="294"/>
      <c r="J11" s="294"/>
      <c r="K11" s="294"/>
      <c r="L11" s="294"/>
      <c r="M11" s="294"/>
      <c r="N11" s="294"/>
      <c r="O11" s="294"/>
      <c r="P11" s="294"/>
      <c r="Q11" s="294"/>
      <c r="R11" s="295"/>
    </row>
    <row r="12" spans="1:19" ht="15.5" x14ac:dyDescent="0.35">
      <c r="A12" s="3"/>
      <c r="B12" s="3"/>
      <c r="C12" s="283" t="s">
        <v>46</v>
      </c>
      <c r="D12" s="283"/>
      <c r="E12" s="283"/>
      <c r="F12" s="283"/>
      <c r="G12" s="284"/>
      <c r="H12" s="293">
        <f>'2.1 Lead Ancillary Input '!D13</f>
        <v>0</v>
      </c>
      <c r="I12" s="294"/>
      <c r="J12" s="294"/>
      <c r="K12" s="294"/>
      <c r="L12" s="294"/>
      <c r="M12" s="294"/>
      <c r="N12" s="294"/>
      <c r="O12" s="294"/>
      <c r="P12" s="294"/>
      <c r="Q12" s="294"/>
      <c r="R12" s="295"/>
    </row>
    <row r="13" spans="1:19" ht="15.5" x14ac:dyDescent="0.35">
      <c r="A13" s="3"/>
      <c r="B13" s="3"/>
      <c r="C13" s="283" t="s">
        <v>47</v>
      </c>
      <c r="D13" s="283"/>
      <c r="E13" s="283"/>
      <c r="F13" s="283"/>
      <c r="G13" s="284"/>
      <c r="H13" s="293">
        <f>'2.1 Lead Ancillary Input '!D14</f>
        <v>0</v>
      </c>
      <c r="I13" s="294"/>
      <c r="J13" s="294"/>
      <c r="K13" s="294"/>
      <c r="L13" s="294"/>
      <c r="M13" s="294"/>
      <c r="N13" s="294"/>
      <c r="O13" s="294"/>
      <c r="P13" s="294"/>
      <c r="Q13" s="294"/>
      <c r="R13" s="295"/>
    </row>
    <row r="14" spans="1:19" ht="15.5" x14ac:dyDescent="0.35">
      <c r="A14" s="3"/>
      <c r="B14" s="3"/>
      <c r="C14" s="283" t="s">
        <v>64</v>
      </c>
      <c r="D14" s="283"/>
      <c r="E14" s="283"/>
      <c r="F14" s="283"/>
      <c r="G14" s="284"/>
      <c r="H14" s="296" t="str">
        <f>CHOOSE('Bidder Instructions'!$E$39,'1.1b Lead Financial Input'!M$21,'1.1a Lead Financial Input'!G$21)</f>
        <v>31/XX/20XX</v>
      </c>
      <c r="I14" s="297"/>
      <c r="J14" s="297"/>
      <c r="K14" s="297"/>
      <c r="L14" s="297"/>
      <c r="M14" s="297"/>
      <c r="N14" s="297"/>
      <c r="O14" s="297"/>
      <c r="P14" s="297"/>
      <c r="Q14" s="297"/>
      <c r="R14" s="29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5" t="s">
        <v>59</v>
      </c>
      <c r="I18" s="155"/>
      <c r="J18" s="155" t="s">
        <v>60</v>
      </c>
      <c r="K18" s="155" t="s">
        <v>61</v>
      </c>
      <c r="L18" s="155"/>
      <c r="M18" s="155" t="s">
        <v>62</v>
      </c>
      <c r="N18" s="289" t="s">
        <v>400</v>
      </c>
      <c r="O18" s="290"/>
      <c r="P18" s="290"/>
      <c r="Q18" s="290"/>
      <c r="R18" s="291"/>
    </row>
    <row r="19" spans="1:18" ht="36" customHeight="1" x14ac:dyDescent="0.35">
      <c r="A19" s="3"/>
      <c r="B19" s="3"/>
      <c r="C19" s="165">
        <v>1</v>
      </c>
      <c r="D19" s="165" t="s">
        <v>163</v>
      </c>
      <c r="E19" s="154"/>
      <c r="F19" s="154"/>
      <c r="G19" s="154"/>
      <c r="H19" s="154"/>
      <c r="I19" s="154"/>
      <c r="J19" s="154"/>
      <c r="K19" s="154"/>
      <c r="L19" s="154"/>
      <c r="M19" s="154"/>
      <c r="N19" s="292"/>
      <c r="O19" s="292"/>
      <c r="P19" s="292"/>
      <c r="Q19" s="292"/>
      <c r="R19" s="292"/>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7"/>
      <c r="O20" s="288"/>
      <c r="P20" s="288"/>
      <c r="Q20" s="288"/>
      <c r="R20" s="282"/>
    </row>
    <row r="21" spans="1:18" ht="26.4" customHeight="1" x14ac:dyDescent="0.35">
      <c r="A21" s="3"/>
      <c r="B21" s="3"/>
      <c r="C21" s="165" t="s">
        <v>68</v>
      </c>
      <c r="D21" s="165" t="s">
        <v>249</v>
      </c>
      <c r="E21" s="154"/>
      <c r="F21" s="154"/>
      <c r="G21" s="154"/>
      <c r="H21" s="154"/>
      <c r="I21" s="154"/>
      <c r="J21" s="154"/>
      <c r="K21" s="154"/>
      <c r="L21" s="154"/>
      <c r="M21" s="154"/>
      <c r="N21" s="292"/>
      <c r="O21" s="292"/>
      <c r="P21" s="292"/>
      <c r="Q21" s="292"/>
      <c r="R21" s="292"/>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7"/>
      <c r="O22" s="288"/>
      <c r="P22" s="288"/>
      <c r="Q22" s="288"/>
      <c r="R22" s="282"/>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299"/>
      <c r="O23" s="300"/>
      <c r="P23" s="300"/>
      <c r="Q23" s="300"/>
      <c r="R23" s="301"/>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299"/>
      <c r="O24" s="300"/>
      <c r="P24" s="300"/>
      <c r="Q24" s="300"/>
      <c r="R24" s="301"/>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299"/>
      <c r="O25" s="300"/>
      <c r="P25" s="300"/>
      <c r="Q25" s="300"/>
      <c r="R25" s="301"/>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7"/>
      <c r="O26" s="288"/>
      <c r="P26" s="288"/>
      <c r="Q26" s="288"/>
      <c r="R26" s="282"/>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7"/>
      <c r="O27" s="288"/>
      <c r="P27" s="288"/>
      <c r="Q27" s="288"/>
      <c r="R27" s="28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0KSRwkIKcYi7AxIMfdZmTPTllZPSooSQlKjHOZswjvCViDxs3C3awYJAmaHoWAyOe9uvHgLItEL8qvALAwBXsQ==" saltValue="o5xQKXaM8Bd092ptGjPIbg==" spinCount="100000" sheet="1" objects="1" scenarios="1"/>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155715 Lots 1a,1b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4" t="str">
        <f>CHOOSE('Bidder Instructions'!$E$39,'1.1b Lead Financial Input'!Z$18,'1.1a Lead Financial Input'!N$18)</f>
        <v>Immediate Parent Name</v>
      </c>
      <c r="I10" s="304"/>
      <c r="J10" s="304"/>
      <c r="K10" s="304"/>
      <c r="L10" s="304"/>
      <c r="M10" s="304"/>
      <c r="N10" s="304"/>
      <c r="O10" s="304"/>
      <c r="P10" s="304"/>
      <c r="Q10" s="304"/>
      <c r="R10" s="304"/>
    </row>
    <row r="11" spans="1:19" ht="15.5" x14ac:dyDescent="0.35">
      <c r="A11" s="3"/>
      <c r="B11" s="3"/>
      <c r="C11" s="283" t="s">
        <v>0</v>
      </c>
      <c r="D11" s="283"/>
      <c r="E11" s="283"/>
      <c r="F11" s="283"/>
      <c r="G11" s="284"/>
      <c r="H11" s="304">
        <f>'2.1 Lead Ancillary Input '!D36</f>
        <v>0</v>
      </c>
      <c r="I11" s="304"/>
      <c r="J11" s="304"/>
      <c r="K11" s="304"/>
      <c r="L11" s="304"/>
      <c r="M11" s="304"/>
      <c r="N11" s="304"/>
      <c r="O11" s="304"/>
      <c r="P11" s="304"/>
      <c r="Q11" s="304"/>
      <c r="R11" s="304"/>
    </row>
    <row r="12" spans="1:19" ht="15.5" x14ac:dyDescent="0.35">
      <c r="A12" s="3"/>
      <c r="B12" s="3"/>
      <c r="C12" s="283" t="s">
        <v>46</v>
      </c>
      <c r="D12" s="283"/>
      <c r="E12" s="283"/>
      <c r="F12" s="283"/>
      <c r="G12" s="284"/>
      <c r="H12" s="304">
        <f>'2.1 Lead Ancillary Input '!D37</f>
        <v>0</v>
      </c>
      <c r="I12" s="304"/>
      <c r="J12" s="304"/>
      <c r="K12" s="304"/>
      <c r="L12" s="304"/>
      <c r="M12" s="304"/>
      <c r="N12" s="304"/>
      <c r="O12" s="304"/>
      <c r="P12" s="304"/>
      <c r="Q12" s="304"/>
      <c r="R12" s="304"/>
    </row>
    <row r="13" spans="1:19" ht="15.5" x14ac:dyDescent="0.35">
      <c r="A13" s="3"/>
      <c r="B13" s="3"/>
      <c r="C13" s="283" t="s">
        <v>47</v>
      </c>
      <c r="D13" s="283"/>
      <c r="E13" s="283"/>
      <c r="F13" s="283"/>
      <c r="G13" s="284"/>
      <c r="H13" s="304">
        <f>'2.1 Lead Ancillary Input '!D38</f>
        <v>0</v>
      </c>
      <c r="I13" s="304"/>
      <c r="J13" s="304"/>
      <c r="K13" s="304"/>
      <c r="L13" s="304"/>
      <c r="M13" s="304"/>
      <c r="N13" s="304"/>
      <c r="O13" s="304"/>
      <c r="P13" s="304"/>
      <c r="Q13" s="304"/>
      <c r="R13" s="304"/>
    </row>
    <row r="14" spans="1:19" ht="15.5" x14ac:dyDescent="0.35">
      <c r="A14" s="3"/>
      <c r="B14" s="3"/>
      <c r="C14" s="283" t="s">
        <v>64</v>
      </c>
      <c r="D14" s="283"/>
      <c r="E14" s="283"/>
      <c r="F14" s="283"/>
      <c r="G14" s="284"/>
      <c r="H14" s="305" t="str">
        <f>CHOOSE('Bidder Instructions'!$E$39,'1.1b Lead Financial Input'!AC$21,'1.1a Lead Financial Input'!Q$21)</f>
        <v>31/XX/20XX</v>
      </c>
      <c r="I14" s="305"/>
      <c r="J14" s="305"/>
      <c r="K14" s="305"/>
      <c r="L14" s="305"/>
      <c r="M14" s="305"/>
      <c r="N14" s="305"/>
      <c r="O14" s="305"/>
      <c r="P14" s="305"/>
      <c r="Q14" s="305"/>
      <c r="R14" s="305"/>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5" t="s">
        <v>59</v>
      </c>
      <c r="I18" s="155"/>
      <c r="J18" s="155" t="s">
        <v>60</v>
      </c>
      <c r="K18" s="155" t="s">
        <v>61</v>
      </c>
      <c r="L18" s="155"/>
      <c r="M18" s="155" t="s">
        <v>62</v>
      </c>
      <c r="N18" s="302" t="s">
        <v>400</v>
      </c>
      <c r="O18" s="302"/>
      <c r="P18" s="302"/>
      <c r="Q18" s="302"/>
      <c r="R18" s="302"/>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3"/>
      <c r="O19" s="303"/>
      <c r="P19" s="303"/>
      <c r="Q19" s="303"/>
      <c r="R19" s="303"/>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3"/>
      <c r="O20" s="303"/>
      <c r="P20" s="303"/>
      <c r="Q20" s="303"/>
      <c r="R20" s="303"/>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3"/>
      <c r="O21" s="303"/>
      <c r="P21" s="303"/>
      <c r="Q21" s="303"/>
      <c r="R21" s="303"/>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3"/>
      <c r="O22" s="303"/>
      <c r="P22" s="303"/>
      <c r="Q22" s="303"/>
      <c r="R22" s="303"/>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0"/>
      <c r="O23" s="300"/>
      <c r="P23" s="300"/>
      <c r="Q23" s="300"/>
      <c r="R23" s="301"/>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0"/>
      <c r="O24" s="300"/>
      <c r="P24" s="300"/>
      <c r="Q24" s="300"/>
      <c r="R24" s="301"/>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0"/>
      <c r="O25" s="300"/>
      <c r="P25" s="300"/>
      <c r="Q25" s="300"/>
      <c r="R25" s="301"/>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3"/>
      <c r="O26" s="303"/>
      <c r="P26" s="303"/>
      <c r="Q26" s="303"/>
      <c r="R26" s="303"/>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3"/>
      <c r="O27" s="303"/>
      <c r="P27" s="303"/>
      <c r="Q27" s="303"/>
      <c r="R27" s="303"/>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Z4O6LsJRAN2bBOvx8J1Y8wi1N00svD2Q2xO5owO2ZM21cvalk3BYmK1k31Oz2KV/u20WwaGxEovaLZV1aCY/Zw==" saltValue="uPmgmfc27S85lVHun2FXGw==" spinCount="100000" sheet="1" objects="1" scenarios="1"/>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EE9FB417-BBDC-4DD8-9FCE-5D2CD9F54DA0}">
  <ds:schemaRef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http://purl.org/dc/dcmitype/"/>
    <ds:schemaRef ds:uri="http://schemas.microsoft.com/office/infopath/2007/PartnerControls"/>
    <ds:schemaRef ds:uri="http://www.w3.org/XML/1998/namespace"/>
    <ds:schemaRef ds:uri="http://purl.org/dc/terms/"/>
    <ds:schemaRef ds:uri="cc793e0e-7ede-4355-8289-18a94c370c4a"/>
    <ds:schemaRef ds:uri="885439bf-a03e-4994-a2bc-2a223ebc4ddc"/>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Richard Pollentine</cp:lastModifiedBy>
  <cp:lastPrinted>2018-12-06T08:37:15Z</cp:lastPrinted>
  <dcterms:created xsi:type="dcterms:W3CDTF">2016-11-14T11:09:32Z</dcterms:created>
  <dcterms:modified xsi:type="dcterms:W3CDTF">2025-11-05T14:30:26Z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